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risnik\Desktop\NINA POSAO\HRZZ_IP-2019-04\HRZZ_3. izvještajno razdoblje\REZULTATI\Nanoinkapsulacija\"/>
    </mc:Choice>
  </mc:AlternateContent>
  <bookViews>
    <workbookView xWindow="-105" yWindow="-105" windowWidth="19425" windowHeight="10425" tabRatio="987" activeTab="4"/>
  </bookViews>
  <sheets>
    <sheet name="Početan broj" sheetId="1" r:id="rId1"/>
    <sheet name="Liofilizacija" sheetId="11" r:id="rId2"/>
    <sheet name="GIT (liofilizirani)" sheetId="4" r:id="rId3"/>
    <sheet name="1. mjesec" sheetId="5" r:id="rId4"/>
    <sheet name="ZETA" sheetId="28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7" i="5" l="1"/>
  <c r="AJ8" i="5"/>
  <c r="AJ9" i="5"/>
  <c r="AJ10" i="5"/>
  <c r="AJ11" i="5"/>
  <c r="AJ12" i="5"/>
  <c r="AJ13" i="5"/>
  <c r="AJ14" i="5"/>
  <c r="AJ15" i="5"/>
  <c r="AJ16" i="5"/>
  <c r="AJ17" i="5"/>
  <c r="AI7" i="5"/>
  <c r="AI8" i="5"/>
  <c r="AI9" i="5"/>
  <c r="AI10" i="5"/>
  <c r="AI11" i="5"/>
  <c r="AI12" i="5"/>
  <c r="AI13" i="5"/>
  <c r="AI14" i="5"/>
  <c r="AI15" i="5"/>
  <c r="AI16" i="5"/>
  <c r="AI17" i="5"/>
  <c r="AJ6" i="5"/>
  <c r="AI6" i="5"/>
  <c r="AH10" i="5"/>
  <c r="AH11" i="5"/>
  <c r="AH14" i="5"/>
  <c r="AH15" i="5"/>
  <c r="AF6" i="5"/>
  <c r="AG6" i="5"/>
  <c r="AF7" i="5"/>
  <c r="AG7" i="5"/>
  <c r="AF8" i="5"/>
  <c r="AG8" i="5"/>
  <c r="AF9" i="5"/>
  <c r="AG9" i="5"/>
  <c r="AE10" i="5"/>
  <c r="AF10" i="5"/>
  <c r="AG10" i="5"/>
  <c r="AE11" i="5"/>
  <c r="AF11" i="5"/>
  <c r="AG11" i="5"/>
  <c r="AF12" i="5"/>
  <c r="AG12" i="5"/>
  <c r="AF13" i="5"/>
  <c r="AG13" i="5"/>
  <c r="AE14" i="5"/>
  <c r="AF14" i="5"/>
  <c r="AG14" i="5"/>
  <c r="AE15" i="5"/>
  <c r="AF15" i="5"/>
  <c r="AG15" i="5"/>
  <c r="AF16" i="5"/>
  <c r="AG16" i="5"/>
  <c r="AF17" i="5"/>
  <c r="AG17" i="5"/>
  <c r="AD7" i="5"/>
  <c r="AD8" i="5"/>
  <c r="AD9" i="5"/>
  <c r="AD10" i="5"/>
  <c r="AD11" i="5"/>
  <c r="AD12" i="5"/>
  <c r="AD13" i="5"/>
  <c r="AD14" i="5"/>
  <c r="AD15" i="5"/>
  <c r="AD16" i="5"/>
  <c r="AD17" i="5"/>
  <c r="AD6" i="5"/>
  <c r="AM29" i="4"/>
  <c r="AM30" i="4"/>
  <c r="AM31" i="4"/>
  <c r="AM34" i="4"/>
  <c r="AM35" i="4"/>
  <c r="AM36" i="4"/>
  <c r="AM37" i="4"/>
  <c r="AM38" i="4"/>
  <c r="AM28" i="4"/>
  <c r="AL29" i="4"/>
  <c r="AL30" i="4"/>
  <c r="AL31" i="4"/>
  <c r="AL32" i="4"/>
  <c r="AL33" i="4"/>
  <c r="AL34" i="4"/>
  <c r="AL35" i="4"/>
  <c r="AL36" i="4"/>
  <c r="AL37" i="4"/>
  <c r="AO37" i="4" s="1"/>
  <c r="AL38" i="4"/>
  <c r="AL39" i="4"/>
  <c r="AL28" i="4"/>
  <c r="AK29" i="4"/>
  <c r="AK30" i="4"/>
  <c r="AK32" i="4"/>
  <c r="AK33" i="4"/>
  <c r="AK39" i="4"/>
  <c r="AK28" i="4"/>
  <c r="AH28" i="4"/>
  <c r="AI28" i="4"/>
  <c r="AJ28" i="4"/>
  <c r="AH29" i="4"/>
  <c r="AI29" i="4"/>
  <c r="AJ29" i="4"/>
  <c r="AH30" i="4"/>
  <c r="AI30" i="4"/>
  <c r="AJ30" i="4"/>
  <c r="AI31" i="4"/>
  <c r="AJ31" i="4"/>
  <c r="AH32" i="4"/>
  <c r="AI32" i="4"/>
  <c r="AH33" i="4"/>
  <c r="AI33" i="4"/>
  <c r="AI34" i="4"/>
  <c r="AJ34" i="4"/>
  <c r="AI35" i="4"/>
  <c r="AJ35" i="4"/>
  <c r="AI36" i="4"/>
  <c r="AJ36" i="4"/>
  <c r="AI37" i="4"/>
  <c r="AJ37" i="4"/>
  <c r="AI38" i="4"/>
  <c r="AJ38" i="4"/>
  <c r="AH39" i="4"/>
  <c r="AI39" i="4"/>
  <c r="AG29" i="4"/>
  <c r="AG30" i="4"/>
  <c r="AG31" i="4"/>
  <c r="AG32" i="4"/>
  <c r="AG33" i="4"/>
  <c r="AG34" i="4"/>
  <c r="AG35" i="4"/>
  <c r="AG36" i="4"/>
  <c r="AG37" i="4"/>
  <c r="AG38" i="4"/>
  <c r="AG39" i="4"/>
  <c r="AG28" i="4"/>
  <c r="X30" i="11"/>
  <c r="X31" i="11"/>
  <c r="X32" i="11"/>
  <c r="X33" i="11"/>
  <c r="X34" i="11"/>
  <c r="X37" i="11"/>
  <c r="X38" i="11"/>
  <c r="W28" i="11"/>
  <c r="W29" i="11"/>
  <c r="W30" i="11"/>
  <c r="W31" i="11"/>
  <c r="W32" i="11"/>
  <c r="W33" i="11"/>
  <c r="W34" i="11"/>
  <c r="W35" i="11"/>
  <c r="W36" i="11"/>
  <c r="W37" i="11"/>
  <c r="W38" i="11"/>
  <c r="W27" i="11"/>
  <c r="V28" i="11"/>
  <c r="V29" i="11"/>
  <c r="V30" i="11"/>
  <c r="V31" i="11"/>
  <c r="V32" i="11"/>
  <c r="V33" i="11"/>
  <c r="V34" i="11"/>
  <c r="V35" i="11"/>
  <c r="V36" i="11"/>
  <c r="V37" i="11"/>
  <c r="V38" i="11"/>
  <c r="V27" i="11"/>
  <c r="S27" i="11"/>
  <c r="T27" i="11"/>
  <c r="S28" i="11"/>
  <c r="T28" i="11"/>
  <c r="S29" i="11"/>
  <c r="T29" i="11"/>
  <c r="S30" i="11"/>
  <c r="T30" i="11"/>
  <c r="U30" i="11"/>
  <c r="S31" i="11"/>
  <c r="T31" i="11"/>
  <c r="U31" i="11"/>
  <c r="S32" i="11"/>
  <c r="T32" i="11"/>
  <c r="U32" i="11"/>
  <c r="S33" i="11"/>
  <c r="T33" i="11"/>
  <c r="U33" i="11"/>
  <c r="S34" i="11"/>
  <c r="T34" i="11"/>
  <c r="U34" i="11"/>
  <c r="S35" i="11"/>
  <c r="T35" i="11"/>
  <c r="S36" i="11"/>
  <c r="T36" i="11"/>
  <c r="S37" i="11"/>
  <c r="T37" i="11"/>
  <c r="U37" i="11"/>
  <c r="S38" i="11"/>
  <c r="T38" i="11"/>
  <c r="U38" i="11"/>
  <c r="R28" i="11"/>
  <c r="R29" i="11"/>
  <c r="R30" i="11"/>
  <c r="R31" i="11"/>
  <c r="R32" i="11"/>
  <c r="R33" i="11"/>
  <c r="R34" i="11"/>
  <c r="R35" i="11"/>
  <c r="R36" i="11"/>
  <c r="R37" i="11"/>
  <c r="R38" i="11"/>
  <c r="R27" i="11"/>
  <c r="AK15" i="5" l="1"/>
  <c r="AK8" i="5"/>
  <c r="AK14" i="5"/>
  <c r="AL14" i="5"/>
  <c r="AL17" i="5"/>
  <c r="AL9" i="5"/>
  <c r="AL8" i="5"/>
  <c r="AL12" i="5"/>
  <c r="AK13" i="5"/>
  <c r="AL6" i="5"/>
  <c r="AL13" i="5"/>
  <c r="AK6" i="5"/>
  <c r="AL16" i="5"/>
  <c r="AO34" i="4"/>
  <c r="AN32" i="4"/>
  <c r="AN31" i="4"/>
  <c r="AO32" i="4"/>
  <c r="AN37" i="4"/>
  <c r="AN36" i="4"/>
  <c r="AO36" i="4"/>
  <c r="AO30" i="4"/>
  <c r="AN38" i="4"/>
  <c r="AO35" i="4"/>
  <c r="Z35" i="11"/>
  <c r="Y36" i="11"/>
  <c r="Z32" i="11"/>
  <c r="Z28" i="11"/>
  <c r="Z38" i="11"/>
  <c r="Z37" i="11"/>
  <c r="Z29" i="11"/>
  <c r="Z31" i="11"/>
  <c r="Y35" i="11"/>
  <c r="Y27" i="11"/>
  <c r="Z36" i="11"/>
  <c r="Y37" i="11"/>
  <c r="Z27" i="11"/>
  <c r="AN35" i="4"/>
  <c r="AN30" i="4"/>
  <c r="AO38" i="4"/>
  <c r="X16" i="11"/>
  <c r="X17" i="11"/>
  <c r="Y28" i="4"/>
  <c r="Y29" i="4"/>
  <c r="Y30" i="4"/>
  <c r="AL15" i="5" l="1"/>
  <c r="AL10" i="5"/>
  <c r="AK16" i="5"/>
  <c r="AK12" i="5"/>
  <c r="AK17" i="5"/>
  <c r="AL11" i="5"/>
  <c r="AK11" i="5"/>
  <c r="AK10" i="5"/>
  <c r="AK9" i="5"/>
  <c r="AK7" i="5"/>
  <c r="AL7" i="5"/>
  <c r="AO28" i="4"/>
  <c r="AO31" i="4"/>
  <c r="AN34" i="4"/>
  <c r="AN29" i="4"/>
  <c r="AN33" i="4"/>
  <c r="AO33" i="4"/>
  <c r="AO39" i="4"/>
  <c r="AN39" i="4"/>
  <c r="AO29" i="4"/>
  <c r="AN28" i="4"/>
  <c r="Y32" i="11"/>
  <c r="Y38" i="11"/>
  <c r="Y31" i="11"/>
  <c r="Y34" i="11"/>
  <c r="Y33" i="11"/>
  <c r="Z30" i="11"/>
  <c r="Y30" i="11"/>
  <c r="Z34" i="11"/>
  <c r="Z33" i="11"/>
  <c r="Y28" i="11"/>
  <c r="Y29" i="11"/>
  <c r="H33" i="4"/>
  <c r="Y39" i="4"/>
  <c r="H37" i="4"/>
  <c r="H39" i="4"/>
  <c r="H34" i="4"/>
  <c r="H28" i="4"/>
  <c r="H29" i="4"/>
  <c r="H31" i="4"/>
  <c r="Z39" i="4"/>
  <c r="AA38" i="4"/>
  <c r="Z38" i="4"/>
  <c r="AA37" i="4"/>
  <c r="Z37" i="4"/>
  <c r="AA36" i="4"/>
  <c r="Z36" i="4"/>
  <c r="AC36" i="4"/>
  <c r="AA35" i="4"/>
  <c r="Z35" i="4"/>
  <c r="AC35" i="4" s="1"/>
  <c r="AA34" i="4"/>
  <c r="Z34" i="4"/>
  <c r="Z33" i="4"/>
  <c r="Y33" i="4"/>
  <c r="Z32" i="4"/>
  <c r="Y32" i="4"/>
  <c r="AA31" i="4"/>
  <c r="Z31" i="4"/>
  <c r="AA30" i="4"/>
  <c r="Z30" i="4"/>
  <c r="AA29" i="4"/>
  <c r="Z29" i="4"/>
  <c r="AB29" i="4" s="1"/>
  <c r="AA28" i="4"/>
  <c r="Z28" i="4"/>
  <c r="AC28" i="4" s="1"/>
  <c r="J39" i="4"/>
  <c r="I39" i="4"/>
  <c r="J38" i="4"/>
  <c r="I38" i="4"/>
  <c r="J37" i="4"/>
  <c r="I37" i="4"/>
  <c r="J36" i="4"/>
  <c r="I36" i="4"/>
  <c r="H36" i="4"/>
  <c r="J35" i="4"/>
  <c r="I35" i="4"/>
  <c r="J34" i="4"/>
  <c r="I34" i="4"/>
  <c r="J33" i="4"/>
  <c r="I33" i="4"/>
  <c r="J32" i="4"/>
  <c r="I32" i="4"/>
  <c r="H32" i="4"/>
  <c r="J31" i="4"/>
  <c r="I31" i="4"/>
  <c r="J30" i="4"/>
  <c r="I30" i="4"/>
  <c r="J29" i="4"/>
  <c r="I29" i="4"/>
  <c r="J28" i="4"/>
  <c r="I28" i="4"/>
  <c r="AC34" i="4" l="1"/>
  <c r="AC32" i="4"/>
  <c r="AC33" i="4"/>
  <c r="AB34" i="4"/>
  <c r="L36" i="4"/>
  <c r="AB39" i="4"/>
  <c r="AC37" i="4"/>
  <c r="AB37" i="4"/>
  <c r="AC38" i="4"/>
  <c r="AC30" i="4"/>
  <c r="AC29" i="4"/>
  <c r="AC31" i="4"/>
  <c r="L38" i="4"/>
  <c r="L39" i="4"/>
  <c r="L34" i="4"/>
  <c r="L35" i="4"/>
  <c r="K36" i="4"/>
  <c r="L37" i="4"/>
  <c r="L30" i="4"/>
  <c r="L28" i="4"/>
  <c r="L31" i="4"/>
  <c r="L32" i="4"/>
  <c r="L33" i="4"/>
  <c r="L29" i="4"/>
  <c r="AB38" i="4"/>
  <c r="AB28" i="4"/>
  <c r="AB32" i="4"/>
  <c r="AB36" i="4"/>
  <c r="AB31" i="4"/>
  <c r="AB35" i="4"/>
  <c r="AC39" i="4"/>
  <c r="AB33" i="4"/>
  <c r="AB30" i="4"/>
  <c r="K29" i="4"/>
  <c r="K33" i="4"/>
  <c r="K30" i="4"/>
  <c r="K37" i="4"/>
  <c r="K34" i="4"/>
  <c r="K31" i="4"/>
  <c r="K38" i="4"/>
  <c r="K35" i="4"/>
  <c r="K28" i="4"/>
  <c r="K39" i="4"/>
  <c r="K32" i="4"/>
  <c r="X7" i="5"/>
  <c r="X8" i="5"/>
  <c r="X9" i="5"/>
  <c r="X10" i="5"/>
  <c r="X11" i="5"/>
  <c r="Y8" i="5"/>
  <c r="X6" i="5"/>
  <c r="K6" i="5"/>
  <c r="K7" i="5"/>
  <c r="K8" i="5"/>
  <c r="K9" i="5"/>
  <c r="J10" i="5"/>
  <c r="K10" i="5"/>
  <c r="J11" i="5"/>
  <c r="K11" i="5"/>
  <c r="L6" i="5"/>
  <c r="L7" i="5"/>
  <c r="L8" i="5"/>
  <c r="L9" i="5"/>
  <c r="L10" i="5"/>
  <c r="X12" i="5"/>
  <c r="X13" i="5"/>
  <c r="X14" i="5"/>
  <c r="X15" i="5"/>
  <c r="X16" i="5"/>
  <c r="X17" i="5"/>
  <c r="W17" i="5"/>
  <c r="W16" i="5"/>
  <c r="W15" i="5"/>
  <c r="V15" i="5"/>
  <c r="W14" i="5"/>
  <c r="V14" i="5"/>
  <c r="W13" i="5"/>
  <c r="W12" i="5"/>
  <c r="W11" i="5"/>
  <c r="V11" i="5"/>
  <c r="Z11" i="5" s="1"/>
  <c r="W10" i="5"/>
  <c r="V10" i="5"/>
  <c r="W9" i="5"/>
  <c r="Y9" i="5" s="1"/>
  <c r="W8" i="5"/>
  <c r="W7" i="5"/>
  <c r="Z7" i="5" s="1"/>
  <c r="W6" i="5"/>
  <c r="Y6" i="5" s="1"/>
  <c r="Z8" i="11"/>
  <c r="Z13" i="11"/>
  <c r="Z14" i="11"/>
  <c r="Z15" i="11"/>
  <c r="Z16" i="11"/>
  <c r="Z17" i="11"/>
  <c r="Z6" i="11"/>
  <c r="Y13" i="11"/>
  <c r="Y16" i="11"/>
  <c r="Y17" i="11"/>
  <c r="Y6" i="11"/>
  <c r="X9" i="11"/>
  <c r="X10" i="11"/>
  <c r="Y10" i="11" s="1"/>
  <c r="X11" i="11"/>
  <c r="X12" i="11"/>
  <c r="X13" i="11"/>
  <c r="W7" i="11"/>
  <c r="W8" i="11"/>
  <c r="W9" i="11"/>
  <c r="W10" i="11"/>
  <c r="W11" i="11"/>
  <c r="W12" i="11"/>
  <c r="W13" i="11"/>
  <c r="W14" i="11"/>
  <c r="Y14" i="11" s="1"/>
  <c r="W15" i="11"/>
  <c r="W16" i="11"/>
  <c r="W17" i="11"/>
  <c r="W6" i="11"/>
  <c r="V7" i="11"/>
  <c r="Z7" i="11" s="1"/>
  <c r="V8" i="11"/>
  <c r="Y8" i="11" s="1"/>
  <c r="V9" i="11"/>
  <c r="Z9" i="11" s="1"/>
  <c r="V10" i="11"/>
  <c r="V11" i="11"/>
  <c r="Z11" i="11" s="1"/>
  <c r="V12" i="11"/>
  <c r="V13" i="11"/>
  <c r="V14" i="11"/>
  <c r="V15" i="11"/>
  <c r="Y15" i="11" s="1"/>
  <c r="V16" i="11"/>
  <c r="V17" i="11"/>
  <c r="V6" i="11"/>
  <c r="I6" i="5"/>
  <c r="Z17" i="5" l="1"/>
  <c r="Z10" i="5"/>
  <c r="Z16" i="5"/>
  <c r="Z14" i="5"/>
  <c r="Z13" i="5"/>
  <c r="Y12" i="5"/>
  <c r="Y14" i="5"/>
  <c r="Z15" i="5"/>
  <c r="Z12" i="5"/>
  <c r="Y13" i="5"/>
  <c r="Y16" i="5"/>
  <c r="Z8" i="5"/>
  <c r="Z6" i="5"/>
  <c r="Z9" i="5"/>
  <c r="Y10" i="5"/>
  <c r="Y11" i="5"/>
  <c r="Y7" i="5"/>
  <c r="Y15" i="5"/>
  <c r="Y17" i="5"/>
  <c r="Y12" i="11"/>
  <c r="Z12" i="11"/>
  <c r="Y11" i="11"/>
  <c r="Z10" i="11"/>
  <c r="Y9" i="11"/>
  <c r="Y7" i="11"/>
  <c r="AD17" i="4" l="1"/>
  <c r="AD18" i="4"/>
  <c r="AD19" i="4"/>
  <c r="AD20" i="4"/>
  <c r="AD21" i="4"/>
  <c r="AD22" i="4"/>
  <c r="AD8" i="4"/>
  <c r="AD9" i="4"/>
  <c r="AD10" i="4"/>
  <c r="AD12" i="4"/>
  <c r="AD13" i="4"/>
  <c r="AC9" i="4"/>
  <c r="M18" i="4"/>
  <c r="M19" i="4"/>
  <c r="M20" i="4"/>
  <c r="M21" i="4"/>
  <c r="M22" i="4"/>
  <c r="M17" i="4"/>
  <c r="M9" i="4"/>
  <c r="M11" i="4"/>
  <c r="M12" i="4"/>
  <c r="M13" i="4"/>
  <c r="M8" i="4"/>
  <c r="AC22" i="4"/>
  <c r="AB22" i="4"/>
  <c r="AE21" i="4"/>
  <c r="AH21" i="4" s="1"/>
  <c r="AB21" i="4"/>
  <c r="AE20" i="4"/>
  <c r="AB20" i="4"/>
  <c r="AE19" i="4"/>
  <c r="AH19" i="4" s="1"/>
  <c r="AB19" i="4"/>
  <c r="AE18" i="4"/>
  <c r="AB18" i="4"/>
  <c r="AE17" i="4"/>
  <c r="AH17" i="4" s="1"/>
  <c r="AB17" i="4"/>
  <c r="AE13" i="4"/>
  <c r="AB13" i="4"/>
  <c r="AE12" i="4"/>
  <c r="AB12" i="4"/>
  <c r="AF11" i="4"/>
  <c r="AE11" i="4"/>
  <c r="AB11" i="4"/>
  <c r="AF10" i="4"/>
  <c r="AE10" i="4"/>
  <c r="AB10" i="4"/>
  <c r="AE9" i="4"/>
  <c r="AB9" i="4"/>
  <c r="AF8" i="4"/>
  <c r="AE8" i="4"/>
  <c r="AB8" i="4"/>
  <c r="AH11" i="4" l="1"/>
  <c r="AH18" i="4"/>
  <c r="AG8" i="4"/>
  <c r="AG10" i="4"/>
  <c r="AH12" i="4"/>
  <c r="AG13" i="4"/>
  <c r="AG21" i="4"/>
  <c r="AH20" i="4"/>
  <c r="AH9" i="4"/>
  <c r="AG18" i="4"/>
  <c r="AH22" i="4"/>
  <c r="AG12" i="4"/>
  <c r="AH13" i="4"/>
  <c r="AH10" i="4"/>
  <c r="AH8" i="4"/>
  <c r="AG19" i="4"/>
  <c r="AG11" i="4"/>
  <c r="AG22" i="4"/>
  <c r="AG17" i="4"/>
  <c r="AG9" i="4"/>
  <c r="AG20" i="4"/>
  <c r="L11" i="5" l="1"/>
  <c r="L23" i="1" l="1"/>
  <c r="L20" i="5"/>
  <c r="K20" i="5"/>
  <c r="M20" i="5" s="1"/>
  <c r="I20" i="5"/>
  <c r="L19" i="5"/>
  <c r="N19" i="5" s="1"/>
  <c r="K19" i="5"/>
  <c r="I19" i="5"/>
  <c r="L18" i="5"/>
  <c r="K18" i="5"/>
  <c r="J18" i="5"/>
  <c r="I18" i="5"/>
  <c r="L17" i="5"/>
  <c r="K17" i="5"/>
  <c r="J17" i="5"/>
  <c r="I17" i="5"/>
  <c r="L16" i="5"/>
  <c r="K16" i="5"/>
  <c r="N16" i="5" s="1"/>
  <c r="I16" i="5"/>
  <c r="L15" i="5"/>
  <c r="K15" i="5"/>
  <c r="I15" i="5"/>
  <c r="I11" i="5"/>
  <c r="I10" i="5"/>
  <c r="M9" i="5"/>
  <c r="I9" i="5"/>
  <c r="I8" i="5"/>
  <c r="M7" i="5"/>
  <c r="I7" i="5"/>
  <c r="N22" i="4"/>
  <c r="L22" i="4"/>
  <c r="Q22" i="4" s="1"/>
  <c r="K22" i="4"/>
  <c r="N21" i="4"/>
  <c r="P21" i="4" s="1"/>
  <c r="K21" i="4"/>
  <c r="N20" i="4"/>
  <c r="L20" i="4"/>
  <c r="K20" i="4"/>
  <c r="N19" i="4"/>
  <c r="L19" i="4"/>
  <c r="K19" i="4"/>
  <c r="N18" i="4"/>
  <c r="Q18" i="4" s="1"/>
  <c r="K18" i="4"/>
  <c r="O17" i="4"/>
  <c r="N17" i="4"/>
  <c r="K17" i="4"/>
  <c r="O13" i="4"/>
  <c r="N13" i="4"/>
  <c r="K13" i="4"/>
  <c r="O12" i="4"/>
  <c r="N12" i="4"/>
  <c r="P12" i="4" s="1"/>
  <c r="K12" i="4"/>
  <c r="O11" i="4"/>
  <c r="N11" i="4"/>
  <c r="K11" i="4"/>
  <c r="O10" i="4"/>
  <c r="N10" i="4"/>
  <c r="K10" i="4"/>
  <c r="O9" i="4"/>
  <c r="N9" i="4"/>
  <c r="K9" i="4"/>
  <c r="O8" i="4"/>
  <c r="N8" i="4"/>
  <c r="K8" i="4"/>
  <c r="L20" i="11"/>
  <c r="K20" i="11"/>
  <c r="J20" i="11"/>
  <c r="N20" i="11" s="1"/>
  <c r="I20" i="11"/>
  <c r="L19" i="11"/>
  <c r="K19" i="11"/>
  <c r="J19" i="11"/>
  <c r="I19" i="11"/>
  <c r="K18" i="11"/>
  <c r="J18" i="11"/>
  <c r="I18" i="11"/>
  <c r="K17" i="11"/>
  <c r="J17" i="11"/>
  <c r="N17" i="11" s="1"/>
  <c r="I17" i="11"/>
  <c r="L16" i="11"/>
  <c r="K16" i="11"/>
  <c r="J16" i="11"/>
  <c r="I16" i="11"/>
  <c r="L15" i="11"/>
  <c r="K15" i="11"/>
  <c r="J15" i="11"/>
  <c r="I15" i="11"/>
  <c r="L11" i="11"/>
  <c r="K11" i="11"/>
  <c r="J11" i="11"/>
  <c r="I11" i="11"/>
  <c r="L10" i="11"/>
  <c r="K10" i="11"/>
  <c r="J10" i="11"/>
  <c r="I10" i="11"/>
  <c r="L9" i="11"/>
  <c r="K9" i="11"/>
  <c r="J9" i="11"/>
  <c r="I9" i="11"/>
  <c r="K8" i="11"/>
  <c r="J8" i="11"/>
  <c r="I8" i="11"/>
  <c r="K7" i="11"/>
  <c r="J7" i="11"/>
  <c r="I7" i="11"/>
  <c r="K6" i="11"/>
  <c r="J6" i="11"/>
  <c r="I6" i="11"/>
  <c r="L24" i="1"/>
  <c r="K24" i="1"/>
  <c r="I24" i="1"/>
  <c r="K23" i="1"/>
  <c r="I23" i="1"/>
  <c r="K22" i="1"/>
  <c r="J22" i="1"/>
  <c r="N22" i="1" s="1"/>
  <c r="I22" i="1"/>
  <c r="L21" i="1"/>
  <c r="K21" i="1"/>
  <c r="J21" i="1"/>
  <c r="I21" i="1"/>
  <c r="L20" i="1"/>
  <c r="K20" i="1"/>
  <c r="I20" i="1"/>
  <c r="L19" i="1"/>
  <c r="K19" i="1"/>
  <c r="I19" i="1"/>
  <c r="L11" i="1"/>
  <c r="K11" i="1"/>
  <c r="J11" i="1"/>
  <c r="I11" i="1"/>
  <c r="L10" i="1"/>
  <c r="K10" i="1"/>
  <c r="J10" i="1"/>
  <c r="I10" i="1"/>
  <c r="L9" i="1"/>
  <c r="K9" i="1"/>
  <c r="J9" i="1"/>
  <c r="I9" i="1"/>
  <c r="L8" i="1"/>
  <c r="K8" i="1"/>
  <c r="I8" i="1"/>
  <c r="L7" i="1"/>
  <c r="K7" i="1"/>
  <c r="I7" i="1"/>
  <c r="L6" i="1"/>
  <c r="K6" i="1"/>
  <c r="I6" i="1"/>
  <c r="N19" i="11" l="1"/>
  <c r="Q17" i="4"/>
  <c r="M15" i="5"/>
  <c r="N18" i="11"/>
  <c r="N16" i="11"/>
  <c r="N11" i="11"/>
  <c r="N7" i="11"/>
  <c r="N17" i="5"/>
  <c r="M19" i="5"/>
  <c r="N6" i="11"/>
  <c r="M18" i="11"/>
  <c r="Q9" i="4"/>
  <c r="Q20" i="4"/>
  <c r="N24" i="1"/>
  <c r="M7" i="11"/>
  <c r="P10" i="4"/>
  <c r="N23" i="1"/>
  <c r="Q11" i="4"/>
  <c r="P8" i="4"/>
  <c r="Q13" i="4"/>
  <c r="Q19" i="4"/>
  <c r="N18" i="5"/>
  <c r="M18" i="5"/>
  <c r="P13" i="4"/>
  <c r="Q21" i="4"/>
  <c r="Q10" i="4"/>
  <c r="P9" i="4"/>
  <c r="Q12" i="4"/>
  <c r="P20" i="4"/>
  <c r="N7" i="5"/>
  <c r="N11" i="5"/>
  <c r="M6" i="5"/>
  <c r="M8" i="5"/>
  <c r="N10" i="5"/>
  <c r="M11" i="5"/>
  <c r="M10" i="5"/>
  <c r="N8" i="5"/>
  <c r="N10" i="11"/>
  <c r="M9" i="11"/>
  <c r="M8" i="11"/>
  <c r="M11" i="11"/>
  <c r="M10" i="11"/>
  <c r="N8" i="11"/>
  <c r="M20" i="1"/>
  <c r="M19" i="1"/>
  <c r="M8" i="1"/>
  <c r="M24" i="1"/>
  <c r="M10" i="1"/>
  <c r="M21" i="1"/>
  <c r="M19" i="11"/>
  <c r="M15" i="11"/>
  <c r="N20" i="1"/>
  <c r="N6" i="1"/>
  <c r="N21" i="1"/>
  <c r="N7" i="1"/>
  <c r="M23" i="1"/>
  <c r="N8" i="1"/>
  <c r="N9" i="1"/>
  <c r="N10" i="1"/>
  <c r="N11" i="1"/>
  <c r="M9" i="1"/>
  <c r="M11" i="1"/>
  <c r="M17" i="5"/>
  <c r="N6" i="5"/>
  <c r="N9" i="5"/>
  <c r="N20" i="5"/>
  <c r="N15" i="5"/>
  <c r="M16" i="5"/>
  <c r="P17" i="4"/>
  <c r="P18" i="4"/>
  <c r="P19" i="4"/>
  <c r="Q8" i="4"/>
  <c r="P11" i="4"/>
  <c r="P22" i="4"/>
  <c r="M6" i="11"/>
  <c r="N9" i="11"/>
  <c r="N15" i="11"/>
  <c r="M17" i="11"/>
  <c r="M16" i="11"/>
  <c r="M20" i="11"/>
  <c r="N19" i="1"/>
  <c r="M22" i="1"/>
  <c r="M7" i="1"/>
  <c r="M6" i="1"/>
</calcChain>
</file>

<file path=xl/sharedStrings.xml><?xml version="1.0" encoding="utf-8"?>
<sst xmlns="http://schemas.openxmlformats.org/spreadsheetml/2006/main" count="549" uniqueCount="193">
  <si>
    <t>SOJ</t>
  </si>
  <si>
    <t>broj poraslih kolonija</t>
  </si>
  <si>
    <t>CFU/mL</t>
  </si>
  <si>
    <t>CFU/mL srednji</t>
  </si>
  <si>
    <t>log (CFU/mL)</t>
  </si>
  <si>
    <t>log (CFU/mL) srednji</t>
  </si>
  <si>
    <t>std. dev.</t>
  </si>
  <si>
    <t>MB1</t>
  </si>
  <si>
    <t>MB2</t>
  </si>
  <si>
    <t>MB13</t>
  </si>
  <si>
    <t>MB20</t>
  </si>
  <si>
    <t>MC1</t>
  </si>
  <si>
    <t>D12</t>
  </si>
  <si>
    <t>3, 3</t>
  </si>
  <si>
    <t>7, 6</t>
  </si>
  <si>
    <t>5, 2</t>
  </si>
  <si>
    <t>1, 1</t>
  </si>
  <si>
    <t>SLOBODNE STANICE</t>
  </si>
  <si>
    <t>NANOINKAPSULIRANE STANICE - 3 sloja (PSS/PDDA)</t>
  </si>
  <si>
    <t>194, 158</t>
  </si>
  <si>
    <t>140, 120</t>
  </si>
  <si>
    <t>150, 120</t>
  </si>
  <si>
    <t>28, 29</t>
  </si>
  <si>
    <t>25, 25</t>
  </si>
  <si>
    <t>17, 19</t>
  </si>
  <si>
    <t>83, 67</t>
  </si>
  <si>
    <t>134, 122</t>
  </si>
  <si>
    <t>117, 127</t>
  </si>
  <si>
    <t>9, 12</t>
  </si>
  <si>
    <t>55, 69</t>
  </si>
  <si>
    <t>84, 72</t>
  </si>
  <si>
    <t>24, 19</t>
  </si>
  <si>
    <t>28, 24</t>
  </si>
  <si>
    <t>10, 13</t>
  </si>
  <si>
    <t>6, 7</t>
  </si>
  <si>
    <t>58, 44</t>
  </si>
  <si>
    <t>44, 48</t>
  </si>
  <si>
    <t>5, 4</t>
  </si>
  <si>
    <t>1, 0</t>
  </si>
  <si>
    <r>
      <rPr>
        <b/>
        <sz val="11"/>
        <color theme="1"/>
        <rFont val="Calibri"/>
        <family val="2"/>
        <scheme val="minor"/>
      </rPr>
      <t>KOMENTAR:</t>
    </r>
    <r>
      <rPr>
        <sz val="11"/>
        <color theme="1"/>
        <rFont val="Calibri"/>
        <family val="2"/>
        <scheme val="minor"/>
      </rPr>
      <t xml:space="preserve"> broj poraslih kolonija nakon izlaganja liofiliziranih slobodnih i nanoinkapsuliranih stanica simuliranim uvjetima GIT-a</t>
    </r>
  </si>
  <si>
    <t>80, 83</t>
  </si>
  <si>
    <t>10, 7</t>
  </si>
  <si>
    <t>14, 22</t>
  </si>
  <si>
    <t>11, 16</t>
  </si>
  <si>
    <t>15, 9</t>
  </si>
  <si>
    <t>15, 5</t>
  </si>
  <si>
    <t>2, 3</t>
  </si>
  <si>
    <t>38, 43</t>
  </si>
  <si>
    <t>92, 92</t>
  </si>
  <si>
    <t>108, x</t>
  </si>
  <si>
    <t>12, x</t>
  </si>
  <si>
    <t>8, 10</t>
  </si>
  <si>
    <t>25, 12</t>
  </si>
  <si>
    <t>1, 3</t>
  </si>
  <si>
    <t>2, 2</t>
  </si>
  <si>
    <r>
      <rPr>
        <b/>
        <sz val="11"/>
        <color theme="1"/>
        <rFont val="Calibri"/>
        <family val="2"/>
        <scheme val="minor"/>
      </rPr>
      <t>KOMENTAR:</t>
    </r>
    <r>
      <rPr>
        <sz val="11"/>
        <color theme="1"/>
        <rFont val="Calibri"/>
        <family val="2"/>
        <scheme val="minor"/>
      </rPr>
      <t xml:space="preserve"> početan broj stanica nakon nanoinkapsulacije</t>
    </r>
  </si>
  <si>
    <r>
      <rPr>
        <b/>
        <sz val="11"/>
        <color theme="1"/>
        <rFont val="Calibri"/>
        <family val="2"/>
        <scheme val="minor"/>
      </rPr>
      <t>KOMENTAR:</t>
    </r>
    <r>
      <rPr>
        <sz val="11"/>
        <color theme="1"/>
        <rFont val="Calibri"/>
        <family val="2"/>
        <scheme val="minor"/>
      </rPr>
      <t xml:space="preserve"> početan broj stanica prije nanoinkapsulacije</t>
    </r>
  </si>
  <si>
    <r>
      <rPr>
        <b/>
        <sz val="11"/>
        <color theme="1"/>
        <rFont val="Calibri"/>
        <family val="2"/>
        <scheme val="minor"/>
      </rPr>
      <t>KOMENTAR:</t>
    </r>
    <r>
      <rPr>
        <sz val="11"/>
        <color theme="1"/>
        <rFont val="Calibri"/>
        <family val="2"/>
        <scheme val="minor"/>
      </rPr>
      <t xml:space="preserve"> broj poraslih kolonija slobodnih i nanoinkapsularanih stanica nakon liofilizacije</t>
    </r>
  </si>
  <si>
    <r>
      <rPr>
        <b/>
        <sz val="11"/>
        <color theme="1"/>
        <rFont val="Calibri"/>
        <family val="2"/>
        <scheme val="minor"/>
      </rPr>
      <t>KOMENTAR:</t>
    </r>
    <r>
      <rPr>
        <sz val="11"/>
        <color theme="1"/>
        <rFont val="Calibri"/>
        <family val="2"/>
        <scheme val="minor"/>
      </rPr>
      <t xml:space="preserve"> broj poraslih kolonija slobodnih i nanoinkapsularanih stanica 1 mjesec nakon liofilizacije</t>
    </r>
  </si>
  <si>
    <t>ŽELUČANI SOK</t>
  </si>
  <si>
    <t>GIT (ŽELUČANI SOK + SOK TANKOG CRIJEVA)</t>
  </si>
  <si>
    <t>7, 4</t>
  </si>
  <si>
    <t>1, 2</t>
  </si>
  <si>
    <t>2, 1</t>
  </si>
  <si>
    <t>3, 4</t>
  </si>
  <si>
    <t>3, 5</t>
  </si>
  <si>
    <t>30, 34</t>
  </si>
  <si>
    <t>49, 43</t>
  </si>
  <si>
    <t>10, 11</t>
  </si>
  <si>
    <t>102, 134</t>
  </si>
  <si>
    <t>95, 97</t>
  </si>
  <si>
    <t>54, 55</t>
  </si>
  <si>
    <t>6, 4</t>
  </si>
  <si>
    <t>14, 18</t>
  </si>
  <si>
    <t>21, 17</t>
  </si>
  <si>
    <t>8, 3</t>
  </si>
  <si>
    <t>3, 2</t>
  </si>
  <si>
    <t>102, 70</t>
  </si>
  <si>
    <t>95 ,81</t>
  </si>
  <si>
    <t>10, 12</t>
  </si>
  <si>
    <t>105, 98</t>
  </si>
  <si>
    <t>150, 168</t>
  </si>
  <si>
    <t>13, 13</t>
  </si>
  <si>
    <t>66, 67</t>
  </si>
  <si>
    <t>9, 10</t>
  </si>
  <si>
    <t>39, 35</t>
  </si>
  <si>
    <t>4, 3</t>
  </si>
  <si>
    <t>31, 37</t>
  </si>
  <si>
    <t>29, 35</t>
  </si>
  <si>
    <t>17, 30</t>
  </si>
  <si>
    <t>4, 1</t>
  </si>
  <si>
    <t>7, 14</t>
  </si>
  <si>
    <t>48, 48</t>
  </si>
  <si>
    <t>56, 84</t>
  </si>
  <si>
    <t>10, 8</t>
  </si>
  <si>
    <t>118, 120</t>
  </si>
  <si>
    <t>98, 80</t>
  </si>
  <si>
    <t>20, 16</t>
  </si>
  <si>
    <t>108, 122</t>
  </si>
  <si>
    <t>37, 38</t>
  </si>
  <si>
    <t>23, 32</t>
  </si>
  <si>
    <t>13, 4</t>
  </si>
  <si>
    <t>29, 27</t>
  </si>
  <si>
    <t>NANOINKAPSULIRANE STANICE</t>
  </si>
  <si>
    <t>% PREŽIVLJAVANJA</t>
  </si>
  <si>
    <t>srednja vrijednost</t>
  </si>
  <si>
    <t>standardna devijacija</t>
  </si>
  <si>
    <t>I</t>
  </si>
  <si>
    <t>II</t>
  </si>
  <si>
    <t>III</t>
  </si>
  <si>
    <t>broj prije liofilizacije</t>
  </si>
  <si>
    <t>19, 21</t>
  </si>
  <si>
    <t>61, 61</t>
  </si>
  <si>
    <t>95, 93</t>
  </si>
  <si>
    <t>109, 113</t>
  </si>
  <si>
    <t>140, 154</t>
  </si>
  <si>
    <t>136, 140</t>
  </si>
  <si>
    <t>185, 195</t>
  </si>
  <si>
    <t>21, 21</t>
  </si>
  <si>
    <t xml:space="preserve">2, 2 </t>
  </si>
  <si>
    <t>182, 206</t>
  </si>
  <si>
    <t>4, 4</t>
  </si>
  <si>
    <t>5, 6</t>
  </si>
  <si>
    <t>55, 57</t>
  </si>
  <si>
    <t>broj nakon liofilizacije</t>
  </si>
  <si>
    <t>61, 63</t>
  </si>
  <si>
    <t>6, 6</t>
  </si>
  <si>
    <t>12, 11</t>
  </si>
  <si>
    <t>280, 290</t>
  </si>
  <si>
    <t>56, 50</t>
  </si>
  <si>
    <t>11, 13</t>
  </si>
  <si>
    <t>15, 14</t>
  </si>
  <si>
    <t>6, 3</t>
  </si>
  <si>
    <t>151, 146</t>
  </si>
  <si>
    <t>86, 92</t>
  </si>
  <si>
    <t>12, 10</t>
  </si>
  <si>
    <t>18, 18</t>
  </si>
  <si>
    <t>190, 184</t>
  </si>
  <si>
    <t>53, 55</t>
  </si>
  <si>
    <t>61, 59</t>
  </si>
  <si>
    <t>4, 9</t>
  </si>
  <si>
    <t>21, 19</t>
  </si>
  <si>
    <t>224, 228</t>
  </si>
  <si>
    <t>34, 32</t>
  </si>
  <si>
    <t>36, 40</t>
  </si>
  <si>
    <t>89, 91</t>
  </si>
  <si>
    <t>110, 115</t>
  </si>
  <si>
    <t>38, 32</t>
  </si>
  <si>
    <t>70, 96</t>
  </si>
  <si>
    <t>17, 17</t>
  </si>
  <si>
    <t>205, 209</t>
  </si>
  <si>
    <t>UZORAK</t>
  </si>
  <si>
    <t>Zeta potencijal (mV)</t>
  </si>
  <si>
    <t>MB1-(PDDA)</t>
  </si>
  <si>
    <t>MB1-(PDDA/PSS)1.5</t>
  </si>
  <si>
    <t>MB1-(PDDA/PSS)1</t>
  </si>
  <si>
    <t>MB1-(PDDA/PSS)2</t>
  </si>
  <si>
    <t>MB1-(PDDA/PSS)2.5</t>
  </si>
  <si>
    <t>MB1-(PDDA/PSS)3</t>
  </si>
  <si>
    <t>MB2-(PDDA)</t>
  </si>
  <si>
    <t>MB2-(PDDA/PSS)1</t>
  </si>
  <si>
    <t>MB2-(PDDA/PSS)3</t>
  </si>
  <si>
    <t>MB2-(PDDA/PSS)2.5</t>
  </si>
  <si>
    <t>MB2-(PDDA/PSS)2</t>
  </si>
  <si>
    <t>MB2-(PDDA/PSS)1.5</t>
  </si>
  <si>
    <t>MB20-(PDDA)</t>
  </si>
  <si>
    <t>MB20-(PDDA/PSS)1</t>
  </si>
  <si>
    <t>MB20-(PDDA/PSS)1.5</t>
  </si>
  <si>
    <t>MB20-(PDDA/PSS)2</t>
  </si>
  <si>
    <t>MB20-(PDDA/PSS)2.5</t>
  </si>
  <si>
    <t>MB20-(PDDA/PSS)3</t>
  </si>
  <si>
    <t>MB13-(PDDA)</t>
  </si>
  <si>
    <t>MB13-(PDDA/PSS)1</t>
  </si>
  <si>
    <t>MB13-(PDDA/PSS)1.5</t>
  </si>
  <si>
    <t>MB13-(PDDA/PSS)2</t>
  </si>
  <si>
    <t>MB13-(PDDA/PSS)2.5</t>
  </si>
  <si>
    <t>MB13-(PDDA/PSS)3</t>
  </si>
  <si>
    <t>MC1-(PDDA)</t>
  </si>
  <si>
    <t>MC1-(PDDA/PSS)1</t>
  </si>
  <si>
    <t>MC1-(PDDA/PSS)1.5</t>
  </si>
  <si>
    <t>MC1-(PDDA/PSS)2</t>
  </si>
  <si>
    <t>MC1-(PDDA/PSS)2.5</t>
  </si>
  <si>
    <t>MC1-(PDDA/PSS)3</t>
  </si>
  <si>
    <t>D12-(PDDA)</t>
  </si>
  <si>
    <t>D12-(PDDA/PSS)1</t>
  </si>
  <si>
    <t>D12-(PDDA/PSS)1.5</t>
  </si>
  <si>
    <t>D12-(PDDA/PSS)2</t>
  </si>
  <si>
    <t>D12-(PDDA/PSS)2.5</t>
  </si>
  <si>
    <t>D12-(PDDA/PSS)3</t>
  </si>
  <si>
    <t>st. dev.</t>
  </si>
  <si>
    <t>log(CFU/mL) srednji</t>
  </si>
  <si>
    <t>Δlog(prije-nakon)</t>
  </si>
  <si>
    <t>log(CFU/mL) nakon liofilizacije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</si>
</sst>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0.5999938962981048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1" fontId="0" fillId="0" borderId="13" xfId="0" applyNumberFormat="1" applyBorder="1" applyAlignment="1">
      <alignment horizontal="center" vertical="center"/>
    </xf>
    <xf numFmtId="11" fontId="0" fillId="0" borderId="14" xfId="0" applyNumberFormat="1" applyBorder="1" applyAlignment="1">
      <alignment horizontal="center" vertical="center"/>
    </xf>
    <xf numFmtId="11" fontId="0" fillId="0" borderId="15" xfId="0" applyNumberFormat="1" applyBorder="1" applyAlignment="1">
      <alignment horizontal="center" vertical="center"/>
    </xf>
    <xf numFmtId="11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1" fontId="0" fillId="0" borderId="17" xfId="0" applyNumberFormat="1" applyBorder="1" applyAlignment="1">
      <alignment horizontal="center" vertical="center"/>
    </xf>
    <xf numFmtId="11" fontId="0" fillId="0" borderId="18" xfId="0" applyNumberFormat="1" applyBorder="1" applyAlignment="1">
      <alignment horizontal="center" vertical="center"/>
    </xf>
    <xf numFmtId="11" fontId="0" fillId="0" borderId="19" xfId="0" applyNumberFormat="1" applyBorder="1" applyAlignment="1">
      <alignment horizontal="center" vertical="center"/>
    </xf>
    <xf numFmtId="11" fontId="0" fillId="0" borderId="16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1" fontId="0" fillId="0" borderId="21" xfId="0" applyNumberFormat="1" applyBorder="1" applyAlignment="1">
      <alignment horizontal="center" vertical="center"/>
    </xf>
    <xf numFmtId="11" fontId="0" fillId="0" borderId="22" xfId="0" applyNumberFormat="1" applyBorder="1" applyAlignment="1">
      <alignment horizontal="center" vertical="center"/>
    </xf>
    <xf numFmtId="11" fontId="0" fillId="0" borderId="23" xfId="0" applyNumberFormat="1" applyBorder="1" applyAlignment="1">
      <alignment horizontal="center" vertical="center"/>
    </xf>
    <xf numFmtId="11" fontId="0" fillId="0" borderId="20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11" fontId="0" fillId="0" borderId="30" xfId="0" applyNumberFormat="1" applyBorder="1" applyAlignment="1">
      <alignment horizontal="center" vertical="center"/>
    </xf>
    <xf numFmtId="11" fontId="0" fillId="0" borderId="31" xfId="0" applyNumberFormat="1" applyBorder="1" applyAlignment="1">
      <alignment horizontal="center" vertical="center"/>
    </xf>
    <xf numFmtId="11" fontId="0" fillId="0" borderId="32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/>
    <xf numFmtId="0" fontId="0" fillId="5" borderId="0" xfId="0" applyFill="1"/>
    <xf numFmtId="0" fontId="0" fillId="5" borderId="24" xfId="0" applyFill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36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0" fontId="0" fillId="5" borderId="35" xfId="0" applyFill="1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41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5" borderId="16" xfId="0" applyFill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38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5" borderId="34" xfId="0" applyFill="1" applyBorder="1" applyAlignment="1">
      <alignment horizontal="center"/>
    </xf>
    <xf numFmtId="2" fontId="0" fillId="0" borderId="33" xfId="0" applyNumberFormat="1" applyBorder="1" applyAlignment="1">
      <alignment horizontal="center"/>
    </xf>
    <xf numFmtId="0" fontId="0" fillId="5" borderId="20" xfId="0" applyFill="1" applyBorder="1" applyAlignment="1">
      <alignment horizontal="center"/>
    </xf>
    <xf numFmtId="2" fontId="0" fillId="0" borderId="40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11" fontId="0" fillId="0" borderId="17" xfId="0" applyNumberFormat="1" applyFill="1" applyBorder="1" applyAlignment="1">
      <alignment horizontal="center" vertical="center"/>
    </xf>
    <xf numFmtId="11" fontId="0" fillId="0" borderId="18" xfId="0" applyNumberFormat="1" applyFill="1" applyBorder="1" applyAlignment="1">
      <alignment horizontal="center" vertical="center"/>
    </xf>
    <xf numFmtId="11" fontId="0" fillId="0" borderId="19" xfId="0" applyNumberFormat="1" applyFill="1" applyBorder="1" applyAlignment="1">
      <alignment horizontal="center" vertical="center"/>
    </xf>
    <xf numFmtId="2" fontId="0" fillId="0" borderId="17" xfId="0" applyNumberFormat="1" applyFill="1" applyBorder="1" applyAlignment="1">
      <alignment horizontal="center"/>
    </xf>
    <xf numFmtId="2" fontId="0" fillId="0" borderId="18" xfId="0" applyNumberFormat="1" applyFill="1" applyBorder="1" applyAlignment="1">
      <alignment horizontal="center"/>
    </xf>
    <xf numFmtId="2" fontId="0" fillId="0" borderId="38" xfId="0" applyNumberFormat="1" applyFill="1" applyBorder="1" applyAlignment="1">
      <alignment horizontal="center"/>
    </xf>
    <xf numFmtId="2" fontId="0" fillId="0" borderId="16" xfId="0" applyNumberFormat="1" applyFill="1" applyBorder="1" applyAlignment="1">
      <alignment horizontal="center"/>
    </xf>
    <xf numFmtId="2" fontId="0" fillId="0" borderId="33" xfId="0" applyNumberFormat="1" applyFill="1" applyBorder="1" applyAlignment="1">
      <alignment horizontal="center"/>
    </xf>
    <xf numFmtId="11" fontId="0" fillId="0" borderId="21" xfId="0" applyNumberFormat="1" applyFill="1" applyBorder="1" applyAlignment="1">
      <alignment horizontal="center" vertical="center"/>
    </xf>
    <xf numFmtId="11" fontId="0" fillId="0" borderId="22" xfId="0" applyNumberFormat="1" applyFill="1" applyBorder="1" applyAlignment="1">
      <alignment horizontal="center" vertical="center"/>
    </xf>
    <xf numFmtId="11" fontId="0" fillId="0" borderId="23" xfId="0" applyNumberFormat="1" applyFill="1" applyBorder="1" applyAlignment="1">
      <alignment horizontal="center" vertical="center"/>
    </xf>
    <xf numFmtId="2" fontId="0" fillId="0" borderId="40" xfId="0" applyNumberFormat="1" applyFill="1" applyBorder="1" applyAlignment="1">
      <alignment horizontal="center"/>
    </xf>
    <xf numFmtId="2" fontId="0" fillId="0" borderId="42" xfId="0" applyNumberFormat="1" applyFill="1" applyBorder="1" applyAlignment="1">
      <alignment horizontal="center"/>
    </xf>
    <xf numFmtId="2" fontId="0" fillId="0" borderId="28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11" fontId="0" fillId="0" borderId="37" xfId="0" applyNumberFormat="1" applyBorder="1" applyAlignment="1">
      <alignment horizontal="center" vertical="center"/>
    </xf>
    <xf numFmtId="11" fontId="0" fillId="0" borderId="33" xfId="0" applyNumberFormat="1" applyBorder="1" applyAlignment="1">
      <alignment horizontal="center" vertical="center"/>
    </xf>
    <xf numFmtId="11" fontId="0" fillId="0" borderId="43" xfId="0" applyNumberFormat="1" applyBorder="1" applyAlignment="1">
      <alignment horizontal="center" vertical="center"/>
    </xf>
    <xf numFmtId="11" fontId="0" fillId="5" borderId="24" xfId="0" applyNumberFormat="1" applyFill="1" applyBorder="1" applyAlignment="1">
      <alignment horizontal="center"/>
    </xf>
    <xf numFmtId="11" fontId="0" fillId="5" borderId="35" xfId="0" applyNumberFormat="1" applyFill="1" applyBorder="1" applyAlignment="1">
      <alignment horizontal="center"/>
    </xf>
    <xf numFmtId="11" fontId="0" fillId="5" borderId="16" xfId="0" applyNumberFormat="1" applyFill="1" applyBorder="1" applyAlignment="1">
      <alignment horizontal="center"/>
    </xf>
    <xf numFmtId="11" fontId="0" fillId="5" borderId="34" xfId="0" applyNumberFormat="1" applyFill="1" applyBorder="1" applyAlignment="1">
      <alignment horizontal="center"/>
    </xf>
    <xf numFmtId="11" fontId="0" fillId="5" borderId="20" xfId="0" applyNumberFormat="1" applyFill="1" applyBorder="1" applyAlignment="1">
      <alignment horizontal="center"/>
    </xf>
    <xf numFmtId="0" fontId="1" fillId="0" borderId="16" xfId="0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11" fontId="0" fillId="0" borderId="16" xfId="0" applyNumberFormat="1" applyFill="1" applyBorder="1" applyAlignment="1">
      <alignment horizontal="center" vertical="center"/>
    </xf>
    <xf numFmtId="2" fontId="0" fillId="0" borderId="17" xfId="0" applyNumberFormat="1" applyFill="1" applyBorder="1" applyAlignment="1">
      <alignment horizontal="center" vertical="center"/>
    </xf>
    <xf numFmtId="2" fontId="0" fillId="0" borderId="18" xfId="0" applyNumberFormat="1" applyFill="1" applyBorder="1" applyAlignment="1">
      <alignment horizontal="center" vertical="center"/>
    </xf>
    <xf numFmtId="2" fontId="0" fillId="0" borderId="19" xfId="0" applyNumberFormat="1" applyFill="1" applyBorder="1" applyAlignment="1">
      <alignment horizontal="center" vertical="center"/>
    </xf>
    <xf numFmtId="2" fontId="0" fillId="0" borderId="16" xfId="0" applyNumberForma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11" fontId="0" fillId="0" borderId="20" xfId="0" applyNumberFormat="1" applyFill="1" applyBorder="1" applyAlignment="1">
      <alignment horizontal="center" vertical="center"/>
    </xf>
    <xf numFmtId="2" fontId="0" fillId="0" borderId="21" xfId="0" applyNumberFormat="1" applyFill="1" applyBorder="1" applyAlignment="1">
      <alignment horizontal="center" vertical="center"/>
    </xf>
    <xf numFmtId="2" fontId="0" fillId="0" borderId="22" xfId="0" applyNumberFormat="1" applyFill="1" applyBorder="1" applyAlignment="1">
      <alignment horizontal="center" vertical="center"/>
    </xf>
    <xf numFmtId="2" fontId="0" fillId="0" borderId="23" xfId="0" applyNumberFormat="1" applyFill="1" applyBorder="1" applyAlignment="1">
      <alignment horizontal="center" vertical="center"/>
    </xf>
    <xf numFmtId="2" fontId="0" fillId="0" borderId="20" xfId="0" applyNumberForma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/>
    <xf numFmtId="2" fontId="0" fillId="5" borderId="24" xfId="0" applyNumberFormat="1" applyFill="1" applyBorder="1" applyAlignment="1">
      <alignment horizontal="center"/>
    </xf>
    <xf numFmtId="2" fontId="0" fillId="5" borderId="35" xfId="0" applyNumberFormat="1" applyFill="1" applyBorder="1" applyAlignment="1">
      <alignment horizontal="center"/>
    </xf>
    <xf numFmtId="2" fontId="0" fillId="5" borderId="16" xfId="0" applyNumberFormat="1" applyFill="1" applyBorder="1" applyAlignment="1">
      <alignment horizontal="center"/>
    </xf>
    <xf numFmtId="2" fontId="0" fillId="5" borderId="34" xfId="0" applyNumberFormat="1" applyFill="1" applyBorder="1" applyAlignment="1">
      <alignment horizontal="center"/>
    </xf>
    <xf numFmtId="2" fontId="0" fillId="5" borderId="20" xfId="0" applyNumberFormat="1" applyFill="1" applyBorder="1" applyAlignment="1">
      <alignment horizontal="center"/>
    </xf>
    <xf numFmtId="2" fontId="0" fillId="0" borderId="37" xfId="0" applyNumberFormat="1" applyBorder="1" applyAlignment="1">
      <alignment horizontal="center" vertical="center"/>
    </xf>
    <xf numFmtId="2" fontId="0" fillId="0" borderId="33" xfId="0" applyNumberFormat="1" applyBorder="1" applyAlignment="1">
      <alignment horizontal="center" vertical="center"/>
    </xf>
    <xf numFmtId="2" fontId="0" fillId="0" borderId="43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0" fillId="0" borderId="7" xfId="0" applyBorder="1" applyAlignment="1">
      <alignment horizontal="center" vertical="center" textRotation="90" wrapText="1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0" fillId="5" borderId="0" xfId="0" applyFill="1" applyAlignment="1">
      <alignment horizontal="center" wrapText="1"/>
    </xf>
    <xf numFmtId="0" fontId="0" fillId="5" borderId="28" xfId="0" applyFill="1" applyBorder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Liofilizacija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slobodne stanice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Liofilizacija!$Z$6:$Z$11</c:f>
                <c:numCache>
                  <c:formatCode>General</c:formatCode>
                  <c:ptCount val="6"/>
                  <c:pt idx="0">
                    <c:v>0.16389892279158422</c:v>
                  </c:pt>
                  <c:pt idx="1">
                    <c:v>0.17246506858208491</c:v>
                  </c:pt>
                  <c:pt idx="2">
                    <c:v>0.47140452079103123</c:v>
                  </c:pt>
                  <c:pt idx="3">
                    <c:v>4.2563680456987871</c:v>
                  </c:pt>
                  <c:pt idx="4">
                    <c:v>3.2413615645495448</c:v>
                  </c:pt>
                  <c:pt idx="5">
                    <c:v>3.5539942984449686</c:v>
                  </c:pt>
                </c:numCache>
              </c:numRef>
            </c:plus>
            <c:minus>
              <c:numRef>
                <c:f>Liofilizacija!$Z$6:$Z$11</c:f>
                <c:numCache>
                  <c:formatCode>General</c:formatCode>
                  <c:ptCount val="6"/>
                  <c:pt idx="0">
                    <c:v>0.16389892279158422</c:v>
                  </c:pt>
                  <c:pt idx="1">
                    <c:v>0.17246506858208491</c:v>
                  </c:pt>
                  <c:pt idx="2">
                    <c:v>0.47140452079103123</c:v>
                  </c:pt>
                  <c:pt idx="3">
                    <c:v>4.2563680456987871</c:v>
                  </c:pt>
                  <c:pt idx="4">
                    <c:v>3.2413615645495448</c:v>
                  </c:pt>
                  <c:pt idx="5">
                    <c:v>3.5539942984449686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Liofilizacija!$Q$6:$Q$11</c:f>
              <c:strCache>
                <c:ptCount val="6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  <c:pt idx="4">
                  <c:v>MC1</c:v>
                </c:pt>
                <c:pt idx="5">
                  <c:v>D12</c:v>
                </c:pt>
              </c:strCache>
            </c:strRef>
          </c:cat>
          <c:val>
            <c:numRef>
              <c:f>Liofilizacija!$Y$6:$Y$11</c:f>
              <c:numCache>
                <c:formatCode>0.00</c:formatCode>
                <c:ptCount val="6"/>
                <c:pt idx="0">
                  <c:v>5.5132450331125824</c:v>
                </c:pt>
                <c:pt idx="1">
                  <c:v>3.8414634146341462</c:v>
                </c:pt>
                <c:pt idx="2">
                  <c:v>10.777777777777779</c:v>
                </c:pt>
                <c:pt idx="3">
                  <c:v>46.883852691218131</c:v>
                </c:pt>
                <c:pt idx="4">
                  <c:v>72.539682539682545</c:v>
                </c:pt>
                <c:pt idx="5">
                  <c:v>63.134328358208961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C4-4BDE-BD36-ACF705819E90}"/>
            </c:ext>
          </c:extLst>
        </c:ser>
        <c:ser>
          <c:idx val="1"/>
          <c:order val="1"/>
          <c:tx>
            <c:v>nanoinkapsulirane stanice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Liofilizacija!$Z$12:$Z$17</c:f>
                <c:numCache>
                  <c:formatCode>General</c:formatCode>
                  <c:ptCount val="6"/>
                  <c:pt idx="0">
                    <c:v>1.360330528877616</c:v>
                  </c:pt>
                  <c:pt idx="1">
                    <c:v>2.0833333333333357</c:v>
                  </c:pt>
                  <c:pt idx="2">
                    <c:v>0.59924303490385344</c:v>
                  </c:pt>
                  <c:pt idx="3">
                    <c:v>0.73275314112594858</c:v>
                  </c:pt>
                  <c:pt idx="4">
                    <c:v>1.8898223650461361</c:v>
                  </c:pt>
                  <c:pt idx="5">
                    <c:v>3.5633436862634826</c:v>
                  </c:pt>
                </c:numCache>
              </c:numRef>
            </c:plus>
            <c:minus>
              <c:numRef>
                <c:f>Liofilizacija!$Z$12:$Z$17</c:f>
                <c:numCache>
                  <c:formatCode>General</c:formatCode>
                  <c:ptCount val="6"/>
                  <c:pt idx="0">
                    <c:v>1.360330528877616</c:v>
                  </c:pt>
                  <c:pt idx="1">
                    <c:v>2.0833333333333357</c:v>
                  </c:pt>
                  <c:pt idx="2">
                    <c:v>0.59924303490385344</c:v>
                  </c:pt>
                  <c:pt idx="3">
                    <c:v>0.73275314112594858</c:v>
                  </c:pt>
                  <c:pt idx="4">
                    <c:v>1.8898223650461361</c:v>
                  </c:pt>
                  <c:pt idx="5">
                    <c:v>3.5633436862634826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Liofilizacija!$Y$12:$Y$17</c:f>
              <c:numCache>
                <c:formatCode>0.00</c:formatCode>
                <c:ptCount val="6"/>
                <c:pt idx="0">
                  <c:v>34.774774774774777</c:v>
                </c:pt>
                <c:pt idx="1">
                  <c:v>41.666666666666664</c:v>
                </c:pt>
                <c:pt idx="2">
                  <c:v>68.220338983050837</c:v>
                </c:pt>
                <c:pt idx="3">
                  <c:v>57.512953367875646</c:v>
                </c:pt>
                <c:pt idx="4">
                  <c:v>33.571428571428577</c:v>
                </c:pt>
                <c:pt idx="5">
                  <c:v>38.702064896755161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C4-4BDE-BD36-ACF705819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8278272"/>
        <c:axId val="1088284512"/>
      </c:barChart>
      <c:catAx>
        <c:axId val="108827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8284512"/>
        <c:crosses val="autoZero"/>
        <c:auto val="1"/>
        <c:lblAlgn val="ctr"/>
        <c:lblOffset val="100"/>
        <c:noMultiLvlLbl val="0"/>
      </c:catAx>
      <c:valAx>
        <c:axId val="108828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  <a:r>
                  <a:rPr lang="en-US" baseline="0"/>
                  <a:t> preživljavanja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8278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SLOBODNE STANICE</c:v>
          </c:tx>
          <c:spPr>
            <a:gradFill rotWithShape="1">
              <a:gsLst>
                <a:gs pos="0">
                  <a:schemeClr val="accent5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'1. mjesec'!$AL$6:$AL$11</c15:sqref>
                    </c15:fullRef>
                  </c:ext>
                </c:extLst>
                <c:f>'1. mjesec'!$AL$10:$AL$11</c:f>
                <c:numCache>
                  <c:formatCode>General</c:formatCode>
                  <c:ptCount val="2"/>
                  <c:pt idx="0">
                    <c:v>2.7924499855807462E-2</c:v>
                  </c:pt>
                  <c:pt idx="1">
                    <c:v>9.0074132968687312E-2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'1. mjesec'!$AL$6:$AL$11</c15:sqref>
                    </c15:fullRef>
                  </c:ext>
                </c:extLst>
                <c:f>'1. mjesec'!$AL$10:$AL$11</c:f>
                <c:numCache>
                  <c:formatCode>General</c:formatCode>
                  <c:ptCount val="2"/>
                  <c:pt idx="0">
                    <c:v>2.7924499855807462E-2</c:v>
                  </c:pt>
                  <c:pt idx="1">
                    <c:v>9.0074132968687312E-2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'1. mjesec'!$AC$6:$AC$11</c15:sqref>
                  </c15:fullRef>
                </c:ext>
              </c:extLst>
              <c:f>'1. mjesec'!$AC$10:$AC$11</c:f>
              <c:strCache>
                <c:ptCount val="2"/>
                <c:pt idx="0">
                  <c:v>MC1</c:v>
                </c:pt>
                <c:pt idx="1">
                  <c:v>D12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'1. mjesec'!$AK$6:$AK$11</c15:sqref>
                  </c15:fullRef>
                </c:ext>
              </c:extLst>
              <c:f>'1. mjesec'!$AK$10:$AK$11</c:f>
              <c:numCache>
                <c:formatCode>0.00</c:formatCode>
                <c:ptCount val="2"/>
                <c:pt idx="0">
                  <c:v>1.2149174399887741</c:v>
                </c:pt>
                <c:pt idx="1">
                  <c:v>0.98024887080487433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15-4DA9-9B26-CD11E7D3AEB0}"/>
            </c:ext>
          </c:extLst>
        </c:ser>
        <c:ser>
          <c:idx val="1"/>
          <c:order val="1"/>
          <c:tx>
            <c:v>NANOINKAPSULIRANE STANICE</c:v>
          </c:tx>
          <c:spPr>
            <a:gradFill rotWithShape="1">
              <a:gsLst>
                <a:gs pos="0">
                  <a:schemeClr val="accent5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'1. mjesec'!$AL$12:$AL$17</c15:sqref>
                    </c15:fullRef>
                  </c:ext>
                </c:extLst>
                <c:f>'1. mjesec'!$AL$16:$AL$17</c:f>
                <c:numCache>
                  <c:formatCode>General</c:formatCode>
                  <c:ptCount val="2"/>
                  <c:pt idx="0">
                    <c:v>2.1187198436397353E-2</c:v>
                  </c:pt>
                  <c:pt idx="1">
                    <c:v>9.779477572977413E-2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'1. mjesec'!$AL$12:$AL$17</c15:sqref>
                    </c15:fullRef>
                  </c:ext>
                </c:extLst>
                <c:f>'1. mjesec'!$AL$16:$AL$17</c:f>
                <c:numCache>
                  <c:formatCode>General</c:formatCode>
                  <c:ptCount val="2"/>
                  <c:pt idx="0">
                    <c:v>2.1187198436397353E-2</c:v>
                  </c:pt>
                  <c:pt idx="1">
                    <c:v>9.779477572977413E-2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MC1</c:v>
              </c:pt>
              <c:pt idx="1">
                <c:v>D12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'1. mjesec'!$AK$12:$AK$17</c15:sqref>
                  </c15:fullRef>
                </c:ext>
              </c:extLst>
              <c:f>'1. mjesec'!$AK$16:$AK$17</c:f>
              <c:numCache>
                <c:formatCode>0.00</c:formatCode>
                <c:ptCount val="2"/>
                <c:pt idx="0">
                  <c:v>0.41407819756070197</c:v>
                </c:pt>
                <c:pt idx="1">
                  <c:v>0.66857124424489456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15-4DA9-9B26-CD11E7D3A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850388303"/>
        <c:axId val="850386639"/>
      </c:barChart>
      <c:catAx>
        <c:axId val="8503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850386639"/>
        <c:crosses val="autoZero"/>
        <c:auto val="1"/>
        <c:lblAlgn val="ctr"/>
        <c:lblOffset val="100"/>
        <c:noMultiLvlLbl val="0"/>
      </c:catAx>
      <c:valAx>
        <c:axId val="85038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n-US"/>
                  <a:t>log(CFU/mL)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319404345290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8503883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06735616451225"/>
          <c:y val="3.4755134281200632E-2"/>
          <c:w val="0.85937396165639535"/>
          <c:h val="0.90837282780410744"/>
        </c:manualLayout>
      </c:layout>
      <c:lineChart>
        <c:grouping val="standard"/>
        <c:varyColors val="0"/>
        <c:ser>
          <c:idx val="0"/>
          <c:order val="0"/>
          <c:tx>
            <c:strRef>
              <c:f>ZETA!$C$3</c:f>
              <c:strCache>
                <c:ptCount val="1"/>
                <c:pt idx="0">
                  <c:v>Zeta potencijal (mV)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ZETA!$D$4:$D$10</c:f>
                <c:numCache>
                  <c:formatCode>General</c:formatCode>
                  <c:ptCount val="7"/>
                  <c:pt idx="0">
                    <c:v>0.14000000000000001</c:v>
                  </c:pt>
                  <c:pt idx="1">
                    <c:v>0.73</c:v>
                  </c:pt>
                  <c:pt idx="2">
                    <c:v>1.21</c:v>
                  </c:pt>
                  <c:pt idx="3">
                    <c:v>0.93</c:v>
                  </c:pt>
                  <c:pt idx="4">
                    <c:v>0.55000000000000004</c:v>
                  </c:pt>
                  <c:pt idx="5">
                    <c:v>2.67</c:v>
                  </c:pt>
                  <c:pt idx="6">
                    <c:v>6.93</c:v>
                  </c:pt>
                </c:numCache>
              </c:numRef>
            </c:plus>
            <c:minus>
              <c:numRef>
                <c:f>ZETA!$D$4:$D$10</c:f>
                <c:numCache>
                  <c:formatCode>General</c:formatCode>
                  <c:ptCount val="7"/>
                  <c:pt idx="0">
                    <c:v>0.14000000000000001</c:v>
                  </c:pt>
                  <c:pt idx="1">
                    <c:v>0.73</c:v>
                  </c:pt>
                  <c:pt idx="2">
                    <c:v>1.21</c:v>
                  </c:pt>
                  <c:pt idx="3">
                    <c:v>0.93</c:v>
                  </c:pt>
                  <c:pt idx="4">
                    <c:v>0.55000000000000004</c:v>
                  </c:pt>
                  <c:pt idx="5">
                    <c:v>2.67</c:v>
                  </c:pt>
                  <c:pt idx="6">
                    <c:v>6.93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ZETA!$B$4:$B$10</c:f>
              <c:strCache>
                <c:ptCount val="7"/>
                <c:pt idx="0">
                  <c:v>MB1</c:v>
                </c:pt>
                <c:pt idx="1">
                  <c:v>MB1-(PDDA)</c:v>
                </c:pt>
                <c:pt idx="2">
                  <c:v>MB1-(PDDA/PSS)1</c:v>
                </c:pt>
                <c:pt idx="3">
                  <c:v>MB1-(PDDA/PSS)1.5</c:v>
                </c:pt>
                <c:pt idx="4">
                  <c:v>MB1-(PDDA/PSS)2</c:v>
                </c:pt>
                <c:pt idx="5">
                  <c:v>MB1-(PDDA/PSS)2.5</c:v>
                </c:pt>
                <c:pt idx="6">
                  <c:v>MB1-(PDDA/PSS)3</c:v>
                </c:pt>
              </c:strCache>
            </c:strRef>
          </c:cat>
          <c:val>
            <c:numRef>
              <c:f>ZETA!$C$4:$C$10</c:f>
              <c:numCache>
                <c:formatCode>General</c:formatCode>
                <c:ptCount val="7"/>
                <c:pt idx="0">
                  <c:v>-26.83</c:v>
                </c:pt>
                <c:pt idx="1">
                  <c:v>25.23</c:v>
                </c:pt>
                <c:pt idx="2">
                  <c:v>-55.08</c:v>
                </c:pt>
                <c:pt idx="3">
                  <c:v>39.119999999999997</c:v>
                </c:pt>
                <c:pt idx="4">
                  <c:v>-39.700000000000003</c:v>
                </c:pt>
                <c:pt idx="5">
                  <c:v>43.56</c:v>
                </c:pt>
                <c:pt idx="6">
                  <c:v>-48.54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6E-4A8E-9323-576C3F9BA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526096"/>
        <c:axId val="480518192"/>
      </c:lineChart>
      <c:catAx>
        <c:axId val="48052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480518192"/>
        <c:crosses val="autoZero"/>
        <c:auto val="1"/>
        <c:lblAlgn val="ctr"/>
        <c:lblOffset val="0"/>
        <c:noMultiLvlLbl val="0"/>
      </c:catAx>
      <c:valAx>
        <c:axId val="480518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US"/>
                  <a:t>zeta potencijal (mV)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480526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ZETA!$C$3</c:f>
              <c:strCache>
                <c:ptCount val="1"/>
                <c:pt idx="0">
                  <c:v>Zeta potencijal (mV)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ZETA!$O$4:$O$10</c:f>
                <c:numCache>
                  <c:formatCode>General</c:formatCode>
                  <c:ptCount val="7"/>
                  <c:pt idx="0">
                    <c:v>0.93</c:v>
                  </c:pt>
                  <c:pt idx="1">
                    <c:v>0.56999999999999995</c:v>
                  </c:pt>
                  <c:pt idx="2">
                    <c:v>1.65</c:v>
                  </c:pt>
                  <c:pt idx="3">
                    <c:v>0.89</c:v>
                  </c:pt>
                  <c:pt idx="4">
                    <c:v>0.81</c:v>
                  </c:pt>
                  <c:pt idx="5">
                    <c:v>0.5</c:v>
                  </c:pt>
                  <c:pt idx="6">
                    <c:v>1.39</c:v>
                  </c:pt>
                </c:numCache>
              </c:numRef>
            </c:plus>
            <c:minus>
              <c:numRef>
                <c:f>ZETA!$O$4:$O$10</c:f>
                <c:numCache>
                  <c:formatCode>General</c:formatCode>
                  <c:ptCount val="7"/>
                  <c:pt idx="0">
                    <c:v>0.93</c:v>
                  </c:pt>
                  <c:pt idx="1">
                    <c:v>0.56999999999999995</c:v>
                  </c:pt>
                  <c:pt idx="2">
                    <c:v>1.65</c:v>
                  </c:pt>
                  <c:pt idx="3">
                    <c:v>0.89</c:v>
                  </c:pt>
                  <c:pt idx="4">
                    <c:v>0.81</c:v>
                  </c:pt>
                  <c:pt idx="5">
                    <c:v>0.5</c:v>
                  </c:pt>
                  <c:pt idx="6">
                    <c:v>1.39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ZETA!$M$4:$M$10</c:f>
              <c:strCache>
                <c:ptCount val="7"/>
                <c:pt idx="0">
                  <c:v>MB20</c:v>
                </c:pt>
                <c:pt idx="1">
                  <c:v>MB20-(PDDA)</c:v>
                </c:pt>
                <c:pt idx="2">
                  <c:v>MB20-(PDDA/PSS)1</c:v>
                </c:pt>
                <c:pt idx="3">
                  <c:v>MB20-(PDDA/PSS)1.5</c:v>
                </c:pt>
                <c:pt idx="4">
                  <c:v>MB20-(PDDA/PSS)2</c:v>
                </c:pt>
                <c:pt idx="5">
                  <c:v>MB20-(PDDA/PSS)2.5</c:v>
                </c:pt>
                <c:pt idx="6">
                  <c:v>MB20-(PDDA/PSS)3</c:v>
                </c:pt>
              </c:strCache>
            </c:strRef>
          </c:cat>
          <c:val>
            <c:numRef>
              <c:f>ZETA!$N$4:$N$10</c:f>
              <c:numCache>
                <c:formatCode>General</c:formatCode>
                <c:ptCount val="7"/>
                <c:pt idx="0">
                  <c:v>-18.87</c:v>
                </c:pt>
                <c:pt idx="1">
                  <c:v>45.47</c:v>
                </c:pt>
                <c:pt idx="2">
                  <c:v>-28.24</c:v>
                </c:pt>
                <c:pt idx="3">
                  <c:v>11.83</c:v>
                </c:pt>
                <c:pt idx="4">
                  <c:v>-18.190000000000001</c:v>
                </c:pt>
                <c:pt idx="5">
                  <c:v>49.56</c:v>
                </c:pt>
                <c:pt idx="6">
                  <c:v>-14.15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26-4622-ACFF-68687C460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526096"/>
        <c:axId val="480518192"/>
      </c:lineChart>
      <c:catAx>
        <c:axId val="48052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480518192"/>
        <c:crosses val="autoZero"/>
        <c:auto val="1"/>
        <c:lblAlgn val="ctr"/>
        <c:lblOffset val="100"/>
        <c:noMultiLvlLbl val="0"/>
      </c:catAx>
      <c:valAx>
        <c:axId val="480518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US"/>
                  <a:t>zeta potencijal (mV)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480526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85617888556414"/>
          <c:y val="3.6655211912943873E-2"/>
          <c:w val="0.83087393863963854"/>
          <c:h val="0.89919816723940438"/>
        </c:manualLayout>
      </c:layout>
      <c:lineChart>
        <c:grouping val="standard"/>
        <c:varyColors val="0"/>
        <c:ser>
          <c:idx val="0"/>
          <c:order val="0"/>
          <c:tx>
            <c:strRef>
              <c:f>ZETA!$C$3</c:f>
              <c:strCache>
                <c:ptCount val="1"/>
                <c:pt idx="0">
                  <c:v>Zeta potencijal (mV)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ZETA!$D$21:$D$27</c:f>
                <c:numCache>
                  <c:formatCode>General</c:formatCode>
                  <c:ptCount val="7"/>
                  <c:pt idx="0">
                    <c:v>1.53</c:v>
                  </c:pt>
                  <c:pt idx="1">
                    <c:v>1.63</c:v>
                  </c:pt>
                  <c:pt idx="2">
                    <c:v>0.72</c:v>
                  </c:pt>
                  <c:pt idx="3">
                    <c:v>0.08</c:v>
                  </c:pt>
                  <c:pt idx="4">
                    <c:v>2.6</c:v>
                  </c:pt>
                  <c:pt idx="5">
                    <c:v>3.77</c:v>
                  </c:pt>
                  <c:pt idx="6">
                    <c:v>0.83</c:v>
                  </c:pt>
                </c:numCache>
              </c:numRef>
            </c:plus>
            <c:minus>
              <c:numRef>
                <c:f>ZETA!$D$21:$D$27</c:f>
                <c:numCache>
                  <c:formatCode>General</c:formatCode>
                  <c:ptCount val="7"/>
                  <c:pt idx="0">
                    <c:v>1.53</c:v>
                  </c:pt>
                  <c:pt idx="1">
                    <c:v>1.63</c:v>
                  </c:pt>
                  <c:pt idx="2">
                    <c:v>0.72</c:v>
                  </c:pt>
                  <c:pt idx="3">
                    <c:v>0.08</c:v>
                  </c:pt>
                  <c:pt idx="4">
                    <c:v>2.6</c:v>
                  </c:pt>
                  <c:pt idx="5">
                    <c:v>3.77</c:v>
                  </c:pt>
                  <c:pt idx="6">
                    <c:v>0.83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ZETA!$B$21:$B$27</c:f>
              <c:strCache>
                <c:ptCount val="7"/>
                <c:pt idx="0">
                  <c:v>MB2</c:v>
                </c:pt>
                <c:pt idx="1">
                  <c:v>MB2-(PDDA)</c:v>
                </c:pt>
                <c:pt idx="2">
                  <c:v>MB2-(PDDA/PSS)1</c:v>
                </c:pt>
                <c:pt idx="3">
                  <c:v>MB2-(PDDA/PSS)1.5</c:v>
                </c:pt>
                <c:pt idx="4">
                  <c:v>MB2-(PDDA/PSS)2</c:v>
                </c:pt>
                <c:pt idx="5">
                  <c:v>MB2-(PDDA/PSS)2.5</c:v>
                </c:pt>
                <c:pt idx="6">
                  <c:v>MB2-(PDDA/PSS)3</c:v>
                </c:pt>
              </c:strCache>
            </c:strRef>
          </c:cat>
          <c:val>
            <c:numRef>
              <c:f>ZETA!$C$21:$C$27</c:f>
              <c:numCache>
                <c:formatCode>General</c:formatCode>
                <c:ptCount val="7"/>
                <c:pt idx="0">
                  <c:v>-28.41</c:v>
                </c:pt>
                <c:pt idx="1">
                  <c:v>15.17</c:v>
                </c:pt>
                <c:pt idx="2">
                  <c:v>-38.020000000000003</c:v>
                </c:pt>
                <c:pt idx="3">
                  <c:v>27.43</c:v>
                </c:pt>
                <c:pt idx="4">
                  <c:v>-28.8</c:v>
                </c:pt>
                <c:pt idx="5">
                  <c:v>42.08</c:v>
                </c:pt>
                <c:pt idx="6">
                  <c:v>-18.53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BF-45E4-A585-576620E57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526096"/>
        <c:axId val="480518192"/>
      </c:lineChart>
      <c:catAx>
        <c:axId val="48052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480518192"/>
        <c:crosses val="autoZero"/>
        <c:auto val="1"/>
        <c:lblAlgn val="ctr"/>
        <c:lblOffset val="100"/>
        <c:noMultiLvlLbl val="0"/>
      </c:catAx>
      <c:valAx>
        <c:axId val="480518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US"/>
                  <a:t>zeta potencijal (mV)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48052609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ZETA!$C$3</c:f>
              <c:strCache>
                <c:ptCount val="1"/>
                <c:pt idx="0">
                  <c:v>Zeta potencijal (mV)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ZETA!$D$38:$D$44</c:f>
                <c:numCache>
                  <c:formatCode>General</c:formatCode>
                  <c:ptCount val="7"/>
                  <c:pt idx="0">
                    <c:v>1.41</c:v>
                  </c:pt>
                  <c:pt idx="1">
                    <c:v>1.66</c:v>
                  </c:pt>
                  <c:pt idx="2">
                    <c:v>0.96</c:v>
                  </c:pt>
                  <c:pt idx="3">
                    <c:v>1.1499999999999999</c:v>
                  </c:pt>
                  <c:pt idx="4">
                    <c:v>0.23</c:v>
                  </c:pt>
                  <c:pt idx="5">
                    <c:v>1.41</c:v>
                  </c:pt>
                  <c:pt idx="6">
                    <c:v>2.2000000000000002</c:v>
                  </c:pt>
                </c:numCache>
              </c:numRef>
            </c:plus>
            <c:minus>
              <c:numRef>
                <c:f>ZETA!$D$38:$D$44</c:f>
                <c:numCache>
                  <c:formatCode>General</c:formatCode>
                  <c:ptCount val="7"/>
                  <c:pt idx="0">
                    <c:v>1.41</c:v>
                  </c:pt>
                  <c:pt idx="1">
                    <c:v>1.66</c:v>
                  </c:pt>
                  <c:pt idx="2">
                    <c:v>0.96</c:v>
                  </c:pt>
                  <c:pt idx="3">
                    <c:v>1.1499999999999999</c:v>
                  </c:pt>
                  <c:pt idx="4">
                    <c:v>0.23</c:v>
                  </c:pt>
                  <c:pt idx="5">
                    <c:v>1.41</c:v>
                  </c:pt>
                  <c:pt idx="6">
                    <c:v>2.2000000000000002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ZETA!$B$38:$B$44</c:f>
              <c:strCache>
                <c:ptCount val="7"/>
                <c:pt idx="0">
                  <c:v>MB13</c:v>
                </c:pt>
                <c:pt idx="1">
                  <c:v>MB13-(PDDA)</c:v>
                </c:pt>
                <c:pt idx="2">
                  <c:v>MB13-(PDDA/PSS)1</c:v>
                </c:pt>
                <c:pt idx="3">
                  <c:v>MB13-(PDDA/PSS)1.5</c:v>
                </c:pt>
                <c:pt idx="4">
                  <c:v>MB13-(PDDA/PSS)2</c:v>
                </c:pt>
                <c:pt idx="5">
                  <c:v>MB13-(PDDA/PSS)2.5</c:v>
                </c:pt>
                <c:pt idx="6">
                  <c:v>MB13-(PDDA/PSS)3</c:v>
                </c:pt>
              </c:strCache>
            </c:strRef>
          </c:cat>
          <c:val>
            <c:numRef>
              <c:f>ZETA!$C$38:$C$44</c:f>
              <c:numCache>
                <c:formatCode>General</c:formatCode>
                <c:ptCount val="7"/>
                <c:pt idx="0">
                  <c:v>-26.47</c:v>
                </c:pt>
                <c:pt idx="1">
                  <c:v>40.369999999999997</c:v>
                </c:pt>
                <c:pt idx="2">
                  <c:v>-34.56</c:v>
                </c:pt>
                <c:pt idx="3">
                  <c:v>26.08</c:v>
                </c:pt>
                <c:pt idx="4">
                  <c:v>-18.36</c:v>
                </c:pt>
                <c:pt idx="5">
                  <c:v>40.01</c:v>
                </c:pt>
                <c:pt idx="6">
                  <c:v>-31.76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62-4531-821F-164F16881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526096"/>
        <c:axId val="480518192"/>
      </c:lineChart>
      <c:catAx>
        <c:axId val="48052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480518192"/>
        <c:crosses val="autoZero"/>
        <c:auto val="1"/>
        <c:lblAlgn val="ctr"/>
        <c:lblOffset val="100"/>
        <c:noMultiLvlLbl val="0"/>
      </c:catAx>
      <c:valAx>
        <c:axId val="480518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US"/>
                  <a:t>zeta potencijal (mV)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480526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ZETA!$C$3</c:f>
              <c:strCache>
                <c:ptCount val="1"/>
                <c:pt idx="0">
                  <c:v>Zeta potencijal (mV)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ZETA!$O$21:$O$27</c:f>
                <c:numCache>
                  <c:formatCode>General</c:formatCode>
                  <c:ptCount val="7"/>
                  <c:pt idx="0">
                    <c:v>1.43</c:v>
                  </c:pt>
                  <c:pt idx="1">
                    <c:v>1.6</c:v>
                  </c:pt>
                  <c:pt idx="2">
                    <c:v>2.82</c:v>
                  </c:pt>
                  <c:pt idx="3">
                    <c:v>1.02</c:v>
                  </c:pt>
                  <c:pt idx="4">
                    <c:v>5.07</c:v>
                  </c:pt>
                  <c:pt idx="5">
                    <c:v>1.61</c:v>
                  </c:pt>
                  <c:pt idx="6">
                    <c:v>1.1499999999999999</c:v>
                  </c:pt>
                </c:numCache>
              </c:numRef>
            </c:plus>
            <c:minus>
              <c:numRef>
                <c:f>ZETA!$O$21:$O$27</c:f>
                <c:numCache>
                  <c:formatCode>General</c:formatCode>
                  <c:ptCount val="7"/>
                  <c:pt idx="0">
                    <c:v>1.43</c:v>
                  </c:pt>
                  <c:pt idx="1">
                    <c:v>1.6</c:v>
                  </c:pt>
                  <c:pt idx="2">
                    <c:v>2.82</c:v>
                  </c:pt>
                  <c:pt idx="3">
                    <c:v>1.02</c:v>
                  </c:pt>
                  <c:pt idx="4">
                    <c:v>5.07</c:v>
                  </c:pt>
                  <c:pt idx="5">
                    <c:v>1.61</c:v>
                  </c:pt>
                  <c:pt idx="6">
                    <c:v>1.1499999999999999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ZETA!$M$21:$M$27</c:f>
              <c:strCache>
                <c:ptCount val="7"/>
                <c:pt idx="0">
                  <c:v>MC1</c:v>
                </c:pt>
                <c:pt idx="1">
                  <c:v>MC1-(PDDA)</c:v>
                </c:pt>
                <c:pt idx="2">
                  <c:v>MC1-(PDDA/PSS)1</c:v>
                </c:pt>
                <c:pt idx="3">
                  <c:v>MC1-(PDDA/PSS)1.5</c:v>
                </c:pt>
                <c:pt idx="4">
                  <c:v>MC1-(PDDA/PSS)2</c:v>
                </c:pt>
                <c:pt idx="5">
                  <c:v>MC1-(PDDA/PSS)2.5</c:v>
                </c:pt>
                <c:pt idx="6">
                  <c:v>MC1-(PDDA/PSS)3</c:v>
                </c:pt>
              </c:strCache>
            </c:strRef>
          </c:cat>
          <c:val>
            <c:numRef>
              <c:f>ZETA!$N$21:$N$27</c:f>
              <c:numCache>
                <c:formatCode>General</c:formatCode>
                <c:ptCount val="7"/>
                <c:pt idx="0">
                  <c:v>-17.68</c:v>
                </c:pt>
                <c:pt idx="1">
                  <c:v>46.18</c:v>
                </c:pt>
                <c:pt idx="2">
                  <c:v>-54.17</c:v>
                </c:pt>
                <c:pt idx="3">
                  <c:v>68.23</c:v>
                </c:pt>
                <c:pt idx="4">
                  <c:v>-48.48</c:v>
                </c:pt>
                <c:pt idx="5">
                  <c:v>64.89</c:v>
                </c:pt>
                <c:pt idx="6">
                  <c:v>-60.61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46-4985-B5CD-8A49B4997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526096"/>
        <c:axId val="480518192"/>
      </c:lineChart>
      <c:catAx>
        <c:axId val="48052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480518192"/>
        <c:crosses val="autoZero"/>
        <c:auto val="1"/>
        <c:lblAlgn val="ctr"/>
        <c:lblOffset val="100"/>
        <c:noMultiLvlLbl val="0"/>
      </c:catAx>
      <c:valAx>
        <c:axId val="480518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US"/>
                  <a:t>zeta potencijal (mV)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480526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ZETA!$C$3</c:f>
              <c:strCache>
                <c:ptCount val="1"/>
                <c:pt idx="0">
                  <c:v>Zeta potencijal (mV)</c:v>
                </c:pt>
              </c:strCache>
            </c:strRef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ZETA!$O$38:$O$44</c:f>
                <c:numCache>
                  <c:formatCode>General</c:formatCode>
                  <c:ptCount val="7"/>
                  <c:pt idx="0">
                    <c:v>0.56999999999999995</c:v>
                  </c:pt>
                  <c:pt idx="1">
                    <c:v>1.37</c:v>
                  </c:pt>
                  <c:pt idx="2">
                    <c:v>1.01</c:v>
                  </c:pt>
                  <c:pt idx="3">
                    <c:v>2.33</c:v>
                  </c:pt>
                  <c:pt idx="4">
                    <c:v>1.07</c:v>
                  </c:pt>
                  <c:pt idx="5">
                    <c:v>2.0499999999999998</c:v>
                  </c:pt>
                  <c:pt idx="6">
                    <c:v>1.28</c:v>
                  </c:pt>
                </c:numCache>
              </c:numRef>
            </c:plus>
            <c:minus>
              <c:numRef>
                <c:f>ZETA!$O$38:$O$44</c:f>
                <c:numCache>
                  <c:formatCode>General</c:formatCode>
                  <c:ptCount val="7"/>
                  <c:pt idx="0">
                    <c:v>0.56999999999999995</c:v>
                  </c:pt>
                  <c:pt idx="1">
                    <c:v>1.37</c:v>
                  </c:pt>
                  <c:pt idx="2">
                    <c:v>1.01</c:v>
                  </c:pt>
                  <c:pt idx="3">
                    <c:v>2.33</c:v>
                  </c:pt>
                  <c:pt idx="4">
                    <c:v>1.07</c:v>
                  </c:pt>
                  <c:pt idx="5">
                    <c:v>2.0499999999999998</c:v>
                  </c:pt>
                  <c:pt idx="6">
                    <c:v>1.28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ZETA!$M$38:$M$44</c:f>
              <c:strCache>
                <c:ptCount val="7"/>
                <c:pt idx="0">
                  <c:v>D12</c:v>
                </c:pt>
                <c:pt idx="1">
                  <c:v>D12-(PDDA)</c:v>
                </c:pt>
                <c:pt idx="2">
                  <c:v>D12-(PDDA/PSS)1</c:v>
                </c:pt>
                <c:pt idx="3">
                  <c:v>D12-(PDDA/PSS)1.5</c:v>
                </c:pt>
                <c:pt idx="4">
                  <c:v>D12-(PDDA/PSS)2</c:v>
                </c:pt>
                <c:pt idx="5">
                  <c:v>D12-(PDDA/PSS)2.5</c:v>
                </c:pt>
                <c:pt idx="6">
                  <c:v>D12-(PDDA/PSS)3</c:v>
                </c:pt>
              </c:strCache>
            </c:strRef>
          </c:cat>
          <c:val>
            <c:numRef>
              <c:f>ZETA!$N$38:$N$44</c:f>
              <c:numCache>
                <c:formatCode>General</c:formatCode>
                <c:ptCount val="7"/>
                <c:pt idx="0">
                  <c:v>-6.72</c:v>
                </c:pt>
                <c:pt idx="1">
                  <c:v>38.35</c:v>
                </c:pt>
                <c:pt idx="2">
                  <c:v>-23.01</c:v>
                </c:pt>
                <c:pt idx="3">
                  <c:v>28.56</c:v>
                </c:pt>
                <c:pt idx="4">
                  <c:v>-11.42</c:v>
                </c:pt>
                <c:pt idx="5">
                  <c:v>36.880000000000003</c:v>
                </c:pt>
                <c:pt idx="6">
                  <c:v>-9.35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7A-4CBE-A7BD-C70BCB111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526096"/>
        <c:axId val="480518192"/>
      </c:lineChart>
      <c:catAx>
        <c:axId val="48052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480518192"/>
        <c:crosses val="autoZero"/>
        <c:auto val="1"/>
        <c:lblAlgn val="ctr"/>
        <c:lblOffset val="100"/>
        <c:noMultiLvlLbl val="0"/>
      </c:catAx>
      <c:valAx>
        <c:axId val="480518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US"/>
                  <a:t>zeta potencijal (mV)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480526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SLOBODNE STANICE</c:v>
          </c:tx>
          <c:spPr>
            <a:gradFill rotWithShape="1">
              <a:gsLst>
                <a:gs pos="0">
                  <a:schemeClr val="accent5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Liofilizacija!$Z$27:$Z$32</c15:sqref>
                    </c15:fullRef>
                  </c:ext>
                </c:extLst>
                <c:f>Liofilizacija!$Z$27:$Z$30</c:f>
                <c:numCache>
                  <c:formatCode>General</c:formatCode>
                  <c:ptCount val="4"/>
                  <c:pt idx="0">
                    <c:v>1.2912701065935842E-2</c:v>
                  </c:pt>
                  <c:pt idx="1">
                    <c:v>1.9504495195055638E-2</c:v>
                  </c:pt>
                  <c:pt idx="2">
                    <c:v>1.9001476944690354E-2</c:v>
                  </c:pt>
                  <c:pt idx="3">
                    <c:v>3.9728714203678649E-2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Liofilizacija!$Z$27:$Z$32</c15:sqref>
                    </c15:fullRef>
                  </c:ext>
                </c:extLst>
                <c:f>Liofilizacija!$Z$27:$Z$30</c:f>
                <c:numCache>
                  <c:formatCode>General</c:formatCode>
                  <c:ptCount val="4"/>
                  <c:pt idx="0">
                    <c:v>1.2912701065935842E-2</c:v>
                  </c:pt>
                  <c:pt idx="1">
                    <c:v>1.9504495195055638E-2</c:v>
                  </c:pt>
                  <c:pt idx="2">
                    <c:v>1.9001476944690354E-2</c:v>
                  </c:pt>
                  <c:pt idx="3">
                    <c:v>3.9728714203678649E-2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Liofilizacija!$Q$27:$Q$32</c15:sqref>
                  </c15:fullRef>
                </c:ext>
              </c:extLst>
              <c:f>Liofilizacija!$Q$27:$Q$30</c:f>
              <c:strCache>
                <c:ptCount val="4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Liofilizacija!$Y$27:$Y$32</c15:sqref>
                  </c15:fullRef>
                </c:ext>
              </c:extLst>
              <c:f>Liofilizacija!$Y$27:$Y$30</c:f>
              <c:numCache>
                <c:formatCode>0.00</c:formatCode>
                <c:ptCount val="4"/>
                <c:pt idx="0">
                  <c:v>1.258688680066034</c:v>
                </c:pt>
                <c:pt idx="1">
                  <c:v>1.4157222522208865</c:v>
                </c:pt>
                <c:pt idx="2">
                  <c:v>0.96767858263947559</c:v>
                </c:pt>
                <c:pt idx="3">
                  <c:v>0.33018203805404767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25-46D9-AF36-12526AFB222D}"/>
            </c:ext>
          </c:extLst>
        </c:ser>
        <c:ser>
          <c:idx val="1"/>
          <c:order val="1"/>
          <c:tx>
            <c:v>NANOINKAPSULIRANE STANICE</c:v>
          </c:tx>
          <c:spPr>
            <a:gradFill rotWithShape="1">
              <a:gsLst>
                <a:gs pos="0">
                  <a:schemeClr val="accent5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Liofilizacija!$Z$33:$Z$38</c15:sqref>
                    </c15:fullRef>
                  </c:ext>
                </c:extLst>
                <c:f>Liofilizacija!$Z$33:$Z$36</c:f>
                <c:numCache>
                  <c:formatCode>General</c:formatCode>
                  <c:ptCount val="4"/>
                  <c:pt idx="0">
                    <c:v>1.7063441618709946E-2</c:v>
                  </c:pt>
                  <c:pt idx="1">
                    <c:v>2.1735112499800445E-2</c:v>
                  </c:pt>
                  <c:pt idx="2">
                    <c:v>3.8148636318079236E-3</c:v>
                  </c:pt>
                  <c:pt idx="3">
                    <c:v>5.5333492197779605E-3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Liofilizacija!$Z$33:$Z$38</c15:sqref>
                    </c15:fullRef>
                  </c:ext>
                </c:extLst>
                <c:f>Liofilizacija!$Z$33:$Z$36</c:f>
                <c:numCache>
                  <c:formatCode>General</c:formatCode>
                  <c:ptCount val="4"/>
                  <c:pt idx="0">
                    <c:v>1.7063441618709946E-2</c:v>
                  </c:pt>
                  <c:pt idx="1">
                    <c:v>2.1735112499800445E-2</c:v>
                  </c:pt>
                  <c:pt idx="2">
                    <c:v>3.8148636318079236E-3</c:v>
                  </c:pt>
                  <c:pt idx="3">
                    <c:v>5.5333492197779605E-3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MB1</c:v>
              </c:pt>
              <c:pt idx="1">
                <c:v>MB2</c:v>
              </c:pt>
              <c:pt idx="2">
                <c:v>MB13</c:v>
              </c:pt>
              <c:pt idx="3">
                <c:v>MB20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Liofilizacija!$Y$33:$Y$38</c15:sqref>
                  </c15:fullRef>
                </c:ext>
              </c:extLst>
              <c:f>Liofilizacija!$Y$33:$Y$36</c:f>
              <c:numCache>
                <c:formatCode>0.00</c:formatCode>
                <c:ptCount val="4"/>
                <c:pt idx="0">
                  <c:v>0.45895849845693587</c:v>
                </c:pt>
                <c:pt idx="1">
                  <c:v>0.38057360692534442</c:v>
                </c:pt>
                <c:pt idx="2">
                  <c:v>0.16609450437082884</c:v>
                </c:pt>
                <c:pt idx="3">
                  <c:v>0.24025195509356934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25-46D9-AF36-12526AFB2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65740623"/>
        <c:axId val="965741039"/>
      </c:barChart>
      <c:catAx>
        <c:axId val="965740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965741039"/>
        <c:crosses val="autoZero"/>
        <c:auto val="1"/>
        <c:lblAlgn val="ctr"/>
        <c:lblOffset val="100"/>
        <c:noMultiLvlLbl val="0"/>
      </c:catAx>
      <c:valAx>
        <c:axId val="965741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n-US"/>
                  <a:t>log(CFU/mL)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75690434529017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965740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SLOBODNE STANICE</c:v>
          </c:tx>
          <c:spPr>
            <a:gradFill rotWithShape="1">
              <a:gsLst>
                <a:gs pos="0">
                  <a:schemeClr val="accent5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Liofilizacija!$Z$27:$Z$32</c15:sqref>
                    </c15:fullRef>
                  </c:ext>
                </c:extLst>
                <c:f>Liofilizacija!$Z$31:$Z$32</c:f>
                <c:numCache>
                  <c:formatCode>General</c:formatCode>
                  <c:ptCount val="2"/>
                  <c:pt idx="0">
                    <c:v>1.922249544775774E-2</c:v>
                  </c:pt>
                  <c:pt idx="1">
                    <c:v>2.4139119304207358E-2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Liofilizacija!$Z$27:$Z$32</c15:sqref>
                    </c15:fullRef>
                  </c:ext>
                </c:extLst>
                <c:f>Liofilizacija!$Z$31:$Z$32</c:f>
                <c:numCache>
                  <c:formatCode>General</c:formatCode>
                  <c:ptCount val="2"/>
                  <c:pt idx="0">
                    <c:v>1.922249544775774E-2</c:v>
                  </c:pt>
                  <c:pt idx="1">
                    <c:v>2.4139119304207358E-2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Liofilizacija!$Q$27:$Q$32</c15:sqref>
                  </c15:fullRef>
                </c:ext>
              </c:extLst>
              <c:f>Liofilizacija!$Q$31:$Q$32</c:f>
              <c:strCache>
                <c:ptCount val="2"/>
                <c:pt idx="0">
                  <c:v>MC1</c:v>
                </c:pt>
                <c:pt idx="1">
                  <c:v>D12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Liofilizacija!$Y$27:$Y$32</c15:sqref>
                  </c15:fullRef>
                </c:ext>
              </c:extLst>
              <c:f>Liofilizacija!$Y$31:$Y$32</c:f>
              <c:numCache>
                <c:formatCode>0.00</c:formatCode>
                <c:ptCount val="2"/>
                <c:pt idx="0">
                  <c:v>0.13970976924732526</c:v>
                </c:pt>
                <c:pt idx="1">
                  <c:v>0.20018550999718934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32-4949-BBD3-707AA48FCF77}"/>
            </c:ext>
          </c:extLst>
        </c:ser>
        <c:ser>
          <c:idx val="1"/>
          <c:order val="1"/>
          <c:tx>
            <c:v>NANOINKAPSULIRANE STANICE</c:v>
          </c:tx>
          <c:spPr>
            <a:gradFill rotWithShape="1">
              <a:gsLst>
                <a:gs pos="0">
                  <a:schemeClr val="accent5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Liofilizacija!$Z$33:$Z$38</c15:sqref>
                    </c15:fullRef>
                  </c:ext>
                </c:extLst>
                <c:f>Liofilizacija!$Z$37:$Z$38</c:f>
                <c:numCache>
                  <c:formatCode>General</c:formatCode>
                  <c:ptCount val="2"/>
                  <c:pt idx="0">
                    <c:v>2.4139119304207358E-2</c:v>
                  </c:pt>
                  <c:pt idx="1">
                    <c:v>3.9750398528224914E-2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Liofilizacija!$Z$33:$Z$38</c15:sqref>
                    </c15:fullRef>
                  </c:ext>
                </c:extLst>
                <c:f>Liofilizacija!$Z$37:$Z$38</c:f>
                <c:numCache>
                  <c:formatCode>General</c:formatCode>
                  <c:ptCount val="2"/>
                  <c:pt idx="0">
                    <c:v>2.4139119304207358E-2</c:v>
                  </c:pt>
                  <c:pt idx="1">
                    <c:v>3.9750398528224914E-2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MC1</c:v>
              </c:pt>
              <c:pt idx="1">
                <c:v>D12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Liofilizacija!$Y$33:$Y$38</c15:sqref>
                  </c15:fullRef>
                </c:ext>
              </c:extLst>
              <c:f>Liofilizacija!$Y$37:$Y$38</c:f>
              <c:numCache>
                <c:formatCode>0.00</c:formatCode>
                <c:ptCount val="2"/>
                <c:pt idx="0">
                  <c:v>0.47448125241392586</c:v>
                </c:pt>
                <c:pt idx="1">
                  <c:v>0.4134834516439323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32-4949-BBD3-707AA48FC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65740623"/>
        <c:axId val="965741039"/>
      </c:barChart>
      <c:catAx>
        <c:axId val="965740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965741039"/>
        <c:crosses val="autoZero"/>
        <c:auto val="1"/>
        <c:lblAlgn val="ctr"/>
        <c:lblOffset val="100"/>
        <c:noMultiLvlLbl val="0"/>
      </c:catAx>
      <c:valAx>
        <c:axId val="965741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n-US"/>
                  <a:t>log(CFU/mL)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75690434529017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965740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slobodne stanice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'GIT (liofilizirani)'!$AC$28:$AC$33</c:f>
                <c:numCache>
                  <c:formatCode>General</c:formatCode>
                  <c:ptCount val="6"/>
                  <c:pt idx="0">
                    <c:v>3.2014509721946927</c:v>
                  </c:pt>
                  <c:pt idx="1">
                    <c:v>0.80454167697250123</c:v>
                  </c:pt>
                  <c:pt idx="2">
                    <c:v>5.5184338601088117</c:v>
                  </c:pt>
                  <c:pt idx="3">
                    <c:v>3.204411395105196</c:v>
                  </c:pt>
                  <c:pt idx="4">
                    <c:v>1.3229240654584202</c:v>
                  </c:pt>
                  <c:pt idx="5">
                    <c:v>0.10029883421085763</c:v>
                  </c:pt>
                </c:numCache>
              </c:numRef>
            </c:plus>
            <c:minus>
              <c:numRef>
                <c:f>'GIT (liofilizirani)'!$AC$28:$AC$33</c:f>
                <c:numCache>
                  <c:formatCode>General</c:formatCode>
                  <c:ptCount val="6"/>
                  <c:pt idx="0">
                    <c:v>3.2014509721946927</c:v>
                  </c:pt>
                  <c:pt idx="1">
                    <c:v>0.80454167697250123</c:v>
                  </c:pt>
                  <c:pt idx="2">
                    <c:v>5.5184338601088117</c:v>
                  </c:pt>
                  <c:pt idx="3">
                    <c:v>3.204411395105196</c:v>
                  </c:pt>
                  <c:pt idx="4">
                    <c:v>1.3229240654584202</c:v>
                  </c:pt>
                  <c:pt idx="5">
                    <c:v>0.10029883421085763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'GIT (liofilizirani)'!$T$28:$T$33</c:f>
              <c:strCache>
                <c:ptCount val="6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  <c:pt idx="4">
                  <c:v>MC1</c:v>
                </c:pt>
                <c:pt idx="5">
                  <c:v>D12</c:v>
                </c:pt>
              </c:strCache>
            </c:strRef>
          </c:cat>
          <c:val>
            <c:numRef>
              <c:f>'GIT (liofilizirani)'!$AB$28:$AB$33</c:f>
              <c:numCache>
                <c:formatCode>0.00</c:formatCode>
                <c:ptCount val="6"/>
                <c:pt idx="0">
                  <c:v>20.38038038038038</c:v>
                </c:pt>
                <c:pt idx="1">
                  <c:v>2.2830687830687828</c:v>
                </c:pt>
                <c:pt idx="2">
                  <c:v>29.415807560137456</c:v>
                </c:pt>
                <c:pt idx="3">
                  <c:v>56.646525679758312</c:v>
                </c:pt>
                <c:pt idx="4">
                  <c:v>5.3008752735229754</c:v>
                </c:pt>
                <c:pt idx="5">
                  <c:v>2.5531914893617023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91-4251-BC71-DD6A00475486}"/>
            </c:ext>
          </c:extLst>
        </c:ser>
        <c:ser>
          <c:idx val="1"/>
          <c:order val="1"/>
          <c:tx>
            <c:v>nanoinkapsulirane stanice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'GIT (liofilizirani)'!$AC$34:$AC$39</c:f>
                <c:numCache>
                  <c:formatCode>General</c:formatCode>
                  <c:ptCount val="6"/>
                  <c:pt idx="0">
                    <c:v>5.4956485584446693</c:v>
                  </c:pt>
                  <c:pt idx="1">
                    <c:v>1.4142135623730951</c:v>
                  </c:pt>
                  <c:pt idx="2">
                    <c:v>3.5135740680076837</c:v>
                  </c:pt>
                  <c:pt idx="3">
                    <c:v>2.5481325448163865</c:v>
                  </c:pt>
                  <c:pt idx="4">
                    <c:v>1.1283618848721493</c:v>
                  </c:pt>
                  <c:pt idx="5">
                    <c:v>6.4674400718281996E-2</c:v>
                  </c:pt>
                </c:numCache>
              </c:numRef>
            </c:plus>
            <c:minus>
              <c:numRef>
                <c:f>'GIT (liofilizirani)'!$AC$34:$AC$39</c:f>
                <c:numCache>
                  <c:formatCode>General</c:formatCode>
                  <c:ptCount val="6"/>
                  <c:pt idx="0">
                    <c:v>5.4956485584446693</c:v>
                  </c:pt>
                  <c:pt idx="1">
                    <c:v>1.4142135623730951</c:v>
                  </c:pt>
                  <c:pt idx="2">
                    <c:v>3.5135740680076837</c:v>
                  </c:pt>
                  <c:pt idx="3">
                    <c:v>2.5481325448163865</c:v>
                  </c:pt>
                  <c:pt idx="4">
                    <c:v>1.1283618848721493</c:v>
                  </c:pt>
                  <c:pt idx="5">
                    <c:v>6.4674400718281996E-2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'GIT (liofilizirani)'!$AB$34:$AB$39</c:f>
              <c:numCache>
                <c:formatCode>0.00</c:formatCode>
                <c:ptCount val="6"/>
                <c:pt idx="0">
                  <c:v>50.518134715025909</c:v>
                </c:pt>
                <c:pt idx="1">
                  <c:v>16</c:v>
                </c:pt>
                <c:pt idx="2">
                  <c:v>77.018633540372662</c:v>
                </c:pt>
                <c:pt idx="3">
                  <c:v>70.270270270270274</c:v>
                </c:pt>
                <c:pt idx="4">
                  <c:v>25.797872340425531</c:v>
                </c:pt>
                <c:pt idx="5">
                  <c:v>4.9847560975609762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91-4251-BC71-DD6A00475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7154320"/>
        <c:axId val="807157232"/>
      </c:barChart>
      <c:catAx>
        <c:axId val="80715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7157232"/>
        <c:crosses val="autoZero"/>
        <c:auto val="1"/>
        <c:lblAlgn val="ctr"/>
        <c:lblOffset val="100"/>
        <c:noMultiLvlLbl val="0"/>
      </c:catAx>
      <c:valAx>
        <c:axId val="80715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preživljavanja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7154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ŽS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slobodne stanice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'GIT (liofilizirani)'!$L$28:$L$33</c:f>
                <c:numCache>
                  <c:formatCode>General</c:formatCode>
                  <c:ptCount val="6"/>
                  <c:pt idx="0">
                    <c:v>2.1092399905611079</c:v>
                  </c:pt>
                  <c:pt idx="1">
                    <c:v>2.7962349760261844</c:v>
                  </c:pt>
                  <c:pt idx="2">
                    <c:v>0.72897606307891238</c:v>
                  </c:pt>
                  <c:pt idx="3">
                    <c:v>0.23254991417433082</c:v>
                  </c:pt>
                  <c:pt idx="4">
                    <c:v>0.53733169180781948</c:v>
                  </c:pt>
                  <c:pt idx="5">
                    <c:v>0.69850055331887295</c:v>
                  </c:pt>
                </c:numCache>
              </c:numRef>
            </c:plus>
            <c:minus>
              <c:numRef>
                <c:f>'GIT (liofilizirani)'!$L$28:$L$33</c:f>
                <c:numCache>
                  <c:formatCode>General</c:formatCode>
                  <c:ptCount val="6"/>
                  <c:pt idx="0">
                    <c:v>2.1092399905611079</c:v>
                  </c:pt>
                  <c:pt idx="1">
                    <c:v>2.7962349760261844</c:v>
                  </c:pt>
                  <c:pt idx="2">
                    <c:v>0.72897606307891238</c:v>
                  </c:pt>
                  <c:pt idx="3">
                    <c:v>0.23254991417433082</c:v>
                  </c:pt>
                  <c:pt idx="4">
                    <c:v>0.53733169180781948</c:v>
                  </c:pt>
                  <c:pt idx="5">
                    <c:v>0.69850055331887295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'GIT (liofilizirani)'!$C$28:$C$33</c:f>
              <c:strCache>
                <c:ptCount val="6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  <c:pt idx="4">
                  <c:v>MC1</c:v>
                </c:pt>
                <c:pt idx="5">
                  <c:v>D12</c:v>
                </c:pt>
              </c:strCache>
            </c:strRef>
          </c:cat>
          <c:val>
            <c:numRef>
              <c:f>'GIT (liofilizirani)'!$K$28:$K$33</c:f>
              <c:numCache>
                <c:formatCode>0.00</c:formatCode>
                <c:ptCount val="6"/>
                <c:pt idx="0">
                  <c:v>36.236236236236238</c:v>
                </c:pt>
                <c:pt idx="1">
                  <c:v>20.582010582010582</c:v>
                </c:pt>
                <c:pt idx="2">
                  <c:v>46.907216494845358</c:v>
                </c:pt>
                <c:pt idx="3">
                  <c:v>13.398791540785497</c:v>
                </c:pt>
                <c:pt idx="4">
                  <c:v>6.433260393873085</c:v>
                </c:pt>
                <c:pt idx="5">
                  <c:v>6.8794326241134742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90-4585-9112-7121A111C2A4}"/>
            </c:ext>
          </c:extLst>
        </c:ser>
        <c:ser>
          <c:idx val="1"/>
          <c:order val="1"/>
          <c:tx>
            <c:v>nanoinkapsulirane stanice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'GIT (liofilizirani)'!$L$34:$L$39</c:f>
                <c:numCache>
                  <c:formatCode>General</c:formatCode>
                  <c:ptCount val="6"/>
                  <c:pt idx="0">
                    <c:v>3.7363225652476606</c:v>
                  </c:pt>
                  <c:pt idx="1">
                    <c:v>1.0606601717798212</c:v>
                  </c:pt>
                  <c:pt idx="2">
                    <c:v>5.0936726508262629</c:v>
                  </c:pt>
                  <c:pt idx="3">
                    <c:v>1.2264611325322601</c:v>
                  </c:pt>
                  <c:pt idx="4">
                    <c:v>0.37612062829071646</c:v>
                  </c:pt>
                  <c:pt idx="5">
                    <c:v>1.0074824171864827</c:v>
                  </c:pt>
                </c:numCache>
              </c:numRef>
            </c:plus>
            <c:minus>
              <c:numRef>
                <c:f>'GIT (liofilizirani)'!$L$34:$L$39</c:f>
                <c:numCache>
                  <c:formatCode>General</c:formatCode>
                  <c:ptCount val="6"/>
                  <c:pt idx="0">
                    <c:v>3.7363225652476606</c:v>
                  </c:pt>
                  <c:pt idx="1">
                    <c:v>1.0606601717798212</c:v>
                  </c:pt>
                  <c:pt idx="2">
                    <c:v>5.0936726508262629</c:v>
                  </c:pt>
                  <c:pt idx="3">
                    <c:v>1.2264611325322601</c:v>
                  </c:pt>
                  <c:pt idx="4">
                    <c:v>0.37612062829071646</c:v>
                  </c:pt>
                  <c:pt idx="5">
                    <c:v>1.0074824171864827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'GIT (liofilizirani)'!$K$34:$K$39</c:f>
              <c:numCache>
                <c:formatCode>0.00</c:formatCode>
                <c:ptCount val="6"/>
                <c:pt idx="0">
                  <c:v>52.849740932642483</c:v>
                </c:pt>
                <c:pt idx="1">
                  <c:v>25.75</c:v>
                </c:pt>
                <c:pt idx="2">
                  <c:v>44.637681159420289</c:v>
                </c:pt>
                <c:pt idx="3">
                  <c:v>34.654654654654657</c:v>
                </c:pt>
                <c:pt idx="4">
                  <c:v>58.244680851063833</c:v>
                </c:pt>
                <c:pt idx="5">
                  <c:v>9.0853658536585371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90-4585-9112-7121A111C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2783184"/>
        <c:axId val="862772784"/>
      </c:barChart>
      <c:catAx>
        <c:axId val="86278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2772784"/>
        <c:crosses val="autoZero"/>
        <c:auto val="1"/>
        <c:lblAlgn val="ctr"/>
        <c:lblOffset val="100"/>
        <c:noMultiLvlLbl val="0"/>
      </c:catAx>
      <c:valAx>
        <c:axId val="86277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preživljavanja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367550306211723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2783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SLOBODNE STANICE</c:v>
          </c:tx>
          <c:spPr>
            <a:gradFill rotWithShape="1">
              <a:gsLst>
                <a:gs pos="0">
                  <a:schemeClr val="accent5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'GIT (liofilizirani)'!$AO$28:$AO$33</c15:sqref>
                    </c15:fullRef>
                  </c:ext>
                </c:extLst>
                <c:f>'GIT (liofilizirani)'!$AO$28:$AO$31</c:f>
                <c:numCache>
                  <c:formatCode>General</c:formatCode>
                  <c:ptCount val="4"/>
                  <c:pt idx="0">
                    <c:v>6.6051474591454412E-2</c:v>
                  </c:pt>
                  <c:pt idx="1">
                    <c:v>0.14906413997067894</c:v>
                  </c:pt>
                  <c:pt idx="2">
                    <c:v>8.5512840994852707E-2</c:v>
                  </c:pt>
                  <c:pt idx="3">
                    <c:v>2.4580521064216015E-2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'GIT (liofilizirani)'!$AO$28:$AO$33</c15:sqref>
                    </c15:fullRef>
                  </c:ext>
                </c:extLst>
                <c:f>'GIT (liofilizirani)'!$AO$28:$AO$31</c:f>
                <c:numCache>
                  <c:formatCode>General</c:formatCode>
                  <c:ptCount val="4"/>
                  <c:pt idx="0">
                    <c:v>6.6051474591454412E-2</c:v>
                  </c:pt>
                  <c:pt idx="1">
                    <c:v>0.14906413997067894</c:v>
                  </c:pt>
                  <c:pt idx="2">
                    <c:v>8.5512840994852707E-2</c:v>
                  </c:pt>
                  <c:pt idx="3">
                    <c:v>2.4580521064216015E-2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'GIT (liofilizirani)'!$AF$28:$AF$33</c15:sqref>
                  </c15:fullRef>
                </c:ext>
              </c:extLst>
              <c:f>'GIT (liofilizirani)'!$AF$28:$AF$31</c:f>
              <c:strCache>
                <c:ptCount val="4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'GIT (liofilizirani)'!$AN$28:$AN$33</c15:sqref>
                  </c15:fullRef>
                </c:ext>
              </c:extLst>
              <c:f>'GIT (liofilizirani)'!$AN$28:$AN$31</c:f>
              <c:numCache>
                <c:formatCode>0.00</c:formatCode>
                <c:ptCount val="4"/>
                <c:pt idx="0">
                  <c:v>0.69421144916498656</c:v>
                </c:pt>
                <c:pt idx="1">
                  <c:v>1.6588607527135657</c:v>
                </c:pt>
                <c:pt idx="2">
                  <c:v>0.53685718968459462</c:v>
                </c:pt>
                <c:pt idx="3">
                  <c:v>0.24717443554280649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95-46CD-8F14-FC17509DC6F1}"/>
            </c:ext>
          </c:extLst>
        </c:ser>
        <c:ser>
          <c:idx val="1"/>
          <c:order val="1"/>
          <c:tx>
            <c:v>NANOINKAPSULIRANE STANICE</c:v>
          </c:tx>
          <c:spPr>
            <a:gradFill rotWithShape="1">
              <a:gsLst>
                <a:gs pos="0">
                  <a:schemeClr val="accent5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'GIT (liofilizirani)'!$AO$34:$AO$39</c15:sqref>
                    </c15:fullRef>
                  </c:ext>
                </c:extLst>
                <c:f>'GIT (liofilizirani)'!$AO$34:$AO$37</c:f>
                <c:numCache>
                  <c:formatCode>General</c:formatCode>
                  <c:ptCount val="4"/>
                  <c:pt idx="0">
                    <c:v>4.7338528926475811E-2</c:v>
                  </c:pt>
                  <c:pt idx="1">
                    <c:v>3.8436671637753834E-2</c:v>
                  </c:pt>
                  <c:pt idx="2">
                    <c:v>1.9819300525735779E-2</c:v>
                  </c:pt>
                  <c:pt idx="3">
                    <c:v>1.5751789760643998E-2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'GIT (liofilizirani)'!$AO$34:$AO$39</c15:sqref>
                    </c15:fullRef>
                  </c:ext>
                </c:extLst>
                <c:f>'GIT (liofilizirani)'!$AO$34:$AO$37</c:f>
                <c:numCache>
                  <c:formatCode>General</c:formatCode>
                  <c:ptCount val="4"/>
                  <c:pt idx="0">
                    <c:v>4.7338528926475811E-2</c:v>
                  </c:pt>
                  <c:pt idx="1">
                    <c:v>3.8436671637753834E-2</c:v>
                  </c:pt>
                  <c:pt idx="2">
                    <c:v>1.9819300525735779E-2</c:v>
                  </c:pt>
                  <c:pt idx="3">
                    <c:v>1.5751789760643998E-2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MB1</c:v>
              </c:pt>
              <c:pt idx="1">
                <c:v>MB2</c:v>
              </c:pt>
              <c:pt idx="2">
                <c:v>MB13</c:v>
              </c:pt>
              <c:pt idx="3">
                <c:v>MB20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'GIT (liofilizirani)'!$AN$34:$AN$39</c15:sqref>
                  </c15:fullRef>
                </c:ext>
              </c:extLst>
              <c:f>'GIT (liofilizirani)'!$AN$34:$AN$37</c:f>
              <c:numCache>
                <c:formatCode>0.00</c:formatCode>
                <c:ptCount val="4"/>
                <c:pt idx="0">
                  <c:v>0.29784140475314125</c:v>
                </c:pt>
                <c:pt idx="1">
                  <c:v>0.79672990978302227</c:v>
                </c:pt>
                <c:pt idx="2">
                  <c:v>0.11363026818410304</c:v>
                </c:pt>
                <c:pt idx="3">
                  <c:v>0.15337118915029002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95-46CD-8F14-FC17509DC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75470799"/>
        <c:axId val="775464975"/>
      </c:barChart>
      <c:catAx>
        <c:axId val="775470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775464975"/>
        <c:crosses val="autoZero"/>
        <c:auto val="1"/>
        <c:lblAlgn val="ctr"/>
        <c:lblOffset val="100"/>
        <c:noMultiLvlLbl val="0"/>
      </c:catAx>
      <c:valAx>
        <c:axId val="775464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n-US"/>
                  <a:t>log(CFU/mL)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775470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95000"/>
                  <a:lumOff val="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tx1">
              <a:lumMod val="95000"/>
              <a:lumOff val="5000"/>
            </a:schemeClr>
          </a:solidFill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SLOBODNE STANICE</c:v>
          </c:tx>
          <c:spPr>
            <a:gradFill rotWithShape="1">
              <a:gsLst>
                <a:gs pos="0">
                  <a:schemeClr val="accent5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'GIT (liofilizirani)'!$AO$28:$AO$33</c15:sqref>
                    </c15:fullRef>
                  </c:ext>
                </c:extLst>
                <c:f>'GIT (liofilizirani)'!$AO$32:$AO$33</c:f>
                <c:numCache>
                  <c:formatCode>General</c:formatCode>
                  <c:ptCount val="2"/>
                  <c:pt idx="0">
                    <c:v>0.10953222632500617</c:v>
                  </c:pt>
                  <c:pt idx="1">
                    <c:v>1.7065088582676465E-2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'GIT (liofilizirani)'!$AO$28:$AO$33</c15:sqref>
                    </c15:fullRef>
                  </c:ext>
                </c:extLst>
                <c:f>'GIT (liofilizirani)'!$AO$32:$AO$33</c:f>
                <c:numCache>
                  <c:formatCode>General</c:formatCode>
                  <c:ptCount val="2"/>
                  <c:pt idx="0">
                    <c:v>0.10953222632500617</c:v>
                  </c:pt>
                  <c:pt idx="1">
                    <c:v>1.7065088582676465E-2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'GIT (liofilizirani)'!$AF$28:$AF$33</c15:sqref>
                  </c15:fullRef>
                </c:ext>
              </c:extLst>
              <c:f>'GIT (liofilizirani)'!$AF$32:$AF$33</c:f>
              <c:strCache>
                <c:ptCount val="2"/>
                <c:pt idx="0">
                  <c:v>MC1</c:v>
                </c:pt>
                <c:pt idx="1">
                  <c:v>D12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'GIT (liofilizirani)'!$AN$28:$AN$33</c15:sqref>
                  </c15:fullRef>
                </c:ext>
              </c:extLst>
              <c:f>'GIT (liofilizirani)'!$AN$32:$AN$33</c:f>
              <c:numCache>
                <c:formatCode>0.00</c:formatCode>
                <c:ptCount val="2"/>
                <c:pt idx="0">
                  <c:v>1.2825223200542109</c:v>
                </c:pt>
                <c:pt idx="1">
                  <c:v>1.5930842284467452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7F-4A4D-87B8-BDB2C1330507}"/>
            </c:ext>
          </c:extLst>
        </c:ser>
        <c:ser>
          <c:idx val="1"/>
          <c:order val="1"/>
          <c:tx>
            <c:v>NANOINKAPSULIRANE STANICE</c:v>
          </c:tx>
          <c:spPr>
            <a:gradFill rotWithShape="1">
              <a:gsLst>
                <a:gs pos="0">
                  <a:schemeClr val="accent5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'GIT (liofilizirani)'!$AO$34:$AO$39</c15:sqref>
                    </c15:fullRef>
                  </c:ext>
                </c:extLst>
                <c:f>'GIT (liofilizirani)'!$AO$38:$AO$39</c:f>
                <c:numCache>
                  <c:formatCode>General</c:formatCode>
                  <c:ptCount val="2"/>
                  <c:pt idx="0">
                    <c:v>1.9001476944690354E-2</c:v>
                  </c:pt>
                  <c:pt idx="1">
                    <c:v>5.6348842093579005E-3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'GIT (liofilizirani)'!$AO$34:$AO$39</c15:sqref>
                    </c15:fullRef>
                  </c:ext>
                </c:extLst>
                <c:f>'GIT (liofilizirani)'!$AO$38:$AO$39</c:f>
                <c:numCache>
                  <c:formatCode>General</c:formatCode>
                  <c:ptCount val="2"/>
                  <c:pt idx="0">
                    <c:v>1.9001476944690354E-2</c:v>
                  </c:pt>
                  <c:pt idx="1">
                    <c:v>5.6348842093579005E-3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MC1</c:v>
              </c:pt>
              <c:pt idx="1">
                <c:v>D12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'GIT (liofilizirani)'!$AN$34:$AN$39</c15:sqref>
                  </c15:fullRef>
                </c:ext>
              </c:extLst>
              <c:f>'GIT (liofilizirani)'!$AN$38:$AN$39</c:f>
              <c:numCache>
                <c:formatCode>0.00</c:formatCode>
                <c:ptCount val="2"/>
                <c:pt idx="0">
                  <c:v>0.58862391812781212</c:v>
                </c:pt>
                <c:pt idx="1">
                  <c:v>1.3023743643334105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7F-4A4D-87B8-BDB2C1330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75470799"/>
        <c:axId val="775464975"/>
      </c:barChart>
      <c:catAx>
        <c:axId val="775470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775464975"/>
        <c:crosses val="autoZero"/>
        <c:auto val="1"/>
        <c:lblAlgn val="ctr"/>
        <c:lblOffset val="100"/>
        <c:noMultiLvlLbl val="0"/>
      </c:catAx>
      <c:valAx>
        <c:axId val="775464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n-US"/>
                  <a:t>log(CFU/mL)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95000"/>
                      <a:lumOff val="5000"/>
                    </a:schemeClr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775470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95000"/>
                  <a:lumOff val="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chemeClr val="tx1">
              <a:lumMod val="95000"/>
              <a:lumOff val="5000"/>
            </a:schemeClr>
          </a:solidFill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1.</a:t>
            </a:r>
            <a:r>
              <a:rPr lang="en-US" baseline="0"/>
              <a:t> mjesec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slobodne stanice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'1. mjesec'!$Z$6:$Z$11</c:f>
                <c:numCache>
                  <c:formatCode>General</c:formatCode>
                  <c:ptCount val="6"/>
                  <c:pt idx="0">
                    <c:v>2.5481325448163865</c:v>
                  </c:pt>
                  <c:pt idx="1">
                    <c:v>5.6119585808456103</c:v>
                  </c:pt>
                  <c:pt idx="2">
                    <c:v>3.6448803153945821</c:v>
                  </c:pt>
                  <c:pt idx="3">
                    <c:v>1.2817645580420765</c:v>
                  </c:pt>
                  <c:pt idx="4">
                    <c:v>0.39930607419900777</c:v>
                  </c:pt>
                  <c:pt idx="5">
                    <c:v>2.1632174531649131</c:v>
                  </c:pt>
                </c:numCache>
              </c:numRef>
            </c:plus>
            <c:minus>
              <c:numRef>
                <c:f>'1. mjesec'!$Z$6:$Z$11</c:f>
                <c:numCache>
                  <c:formatCode>General</c:formatCode>
                  <c:ptCount val="6"/>
                  <c:pt idx="0">
                    <c:v>2.5481325448163865</c:v>
                  </c:pt>
                  <c:pt idx="1">
                    <c:v>5.6119585808456103</c:v>
                  </c:pt>
                  <c:pt idx="2">
                    <c:v>3.6448803153945821</c:v>
                  </c:pt>
                  <c:pt idx="3">
                    <c:v>1.2817645580420765</c:v>
                  </c:pt>
                  <c:pt idx="4">
                    <c:v>0.39930607419900777</c:v>
                  </c:pt>
                  <c:pt idx="5">
                    <c:v>2.1632174531649131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'1. mjesec'!$Q$6:$Q$11</c:f>
              <c:strCache>
                <c:ptCount val="6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  <c:pt idx="4">
                  <c:v>MC1</c:v>
                </c:pt>
                <c:pt idx="5">
                  <c:v>D12</c:v>
                </c:pt>
              </c:strCache>
            </c:strRef>
          </c:cat>
          <c:val>
            <c:numRef>
              <c:f>'1. mjesec'!$Y$6:$Y$11</c:f>
              <c:numCache>
                <c:formatCode>0.00</c:formatCode>
                <c:ptCount val="6"/>
                <c:pt idx="0">
                  <c:v>55.855855855855857</c:v>
                </c:pt>
                <c:pt idx="1">
                  <c:v>59.523809523809518</c:v>
                </c:pt>
                <c:pt idx="2">
                  <c:v>69.587628865979383</c:v>
                </c:pt>
                <c:pt idx="3">
                  <c:v>55.28700906344411</c:v>
                </c:pt>
                <c:pt idx="4">
                  <c:v>6.1050328227571109</c:v>
                </c:pt>
                <c:pt idx="5">
                  <c:v>10.614657210401889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9F-4C24-A75B-7D94F406DBC3}"/>
            </c:ext>
          </c:extLst>
        </c:ser>
        <c:ser>
          <c:idx val="1"/>
          <c:order val="1"/>
          <c:tx>
            <c:v>nanoinkapsulirane stanice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'1. mjesec'!$Z$12:$Z$17</c:f>
                <c:numCache>
                  <c:formatCode>General</c:formatCode>
                  <c:ptCount val="6"/>
                  <c:pt idx="0">
                    <c:v>0.91594142640744824</c:v>
                  </c:pt>
                  <c:pt idx="1">
                    <c:v>0.70710678118654757</c:v>
                  </c:pt>
                  <c:pt idx="2">
                    <c:v>7.5562267457120873</c:v>
                  </c:pt>
                  <c:pt idx="3">
                    <c:v>6.6112459822867482</c:v>
                  </c:pt>
                  <c:pt idx="4">
                    <c:v>1.8806031414535873</c:v>
                  </c:pt>
                  <c:pt idx="5">
                    <c:v>4.8505800538711057</c:v>
                  </c:pt>
                </c:numCache>
              </c:numRef>
            </c:plus>
            <c:minus>
              <c:numRef>
                <c:f>'1. mjesec'!$Z$12:$Z$17</c:f>
                <c:numCache>
                  <c:formatCode>General</c:formatCode>
                  <c:ptCount val="6"/>
                  <c:pt idx="0">
                    <c:v>0.91594142640744824</c:v>
                  </c:pt>
                  <c:pt idx="1">
                    <c:v>0.70710678118654757</c:v>
                  </c:pt>
                  <c:pt idx="2">
                    <c:v>7.5562267457120873</c:v>
                  </c:pt>
                  <c:pt idx="3">
                    <c:v>6.6112459822867482</c:v>
                  </c:pt>
                  <c:pt idx="4">
                    <c:v>1.8806031414535873</c:v>
                  </c:pt>
                  <c:pt idx="5">
                    <c:v>4.8505800538711057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'1. mjesec'!$Y$12:$Y$17</c:f>
              <c:numCache>
                <c:formatCode>0.00</c:formatCode>
                <c:ptCount val="6"/>
                <c:pt idx="0">
                  <c:v>58.937823834196891</c:v>
                </c:pt>
                <c:pt idx="1">
                  <c:v>42</c:v>
                </c:pt>
                <c:pt idx="2">
                  <c:v>33.54037267080745</c:v>
                </c:pt>
                <c:pt idx="3">
                  <c:v>44.264264264264263</c:v>
                </c:pt>
                <c:pt idx="4">
                  <c:v>38.563829787234042</c:v>
                </c:pt>
                <c:pt idx="5">
                  <c:v>21.72256097560976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9F-4C24-A75B-7D94F406DB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2972864"/>
        <c:axId val="862970368"/>
      </c:barChart>
      <c:catAx>
        <c:axId val="86297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2970368"/>
        <c:crosses val="autoZero"/>
        <c:auto val="1"/>
        <c:lblAlgn val="ctr"/>
        <c:lblOffset val="100"/>
        <c:noMultiLvlLbl val="0"/>
      </c:catAx>
      <c:valAx>
        <c:axId val="862970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preživljavanja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2972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SLOBODNE STANICE</c:v>
          </c:tx>
          <c:spPr>
            <a:gradFill rotWithShape="1">
              <a:gsLst>
                <a:gs pos="0">
                  <a:schemeClr val="accent5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'1. mjesec'!$AL$6:$AL$11</c15:sqref>
                    </c15:fullRef>
                  </c:ext>
                </c:extLst>
                <c:f>'1. mjesec'!$AL$6:$AL$9</c:f>
                <c:numCache>
                  <c:formatCode>General</c:formatCode>
                  <c:ptCount val="4"/>
                  <c:pt idx="0">
                    <c:v>1.981930052573572E-2</c:v>
                  </c:pt>
                  <c:pt idx="1">
                    <c:v>4.1006498962132834E-2</c:v>
                  </c:pt>
                  <c:pt idx="2">
                    <c:v>2.2758007862259556E-2</c:v>
                  </c:pt>
                  <c:pt idx="3">
                    <c:v>1.0069511065015226E-2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'1. mjesec'!$AL$6:$AL$11</c15:sqref>
                    </c15:fullRef>
                  </c:ext>
                </c:extLst>
                <c:f>'1. mjesec'!$AL$6:$AL$9</c:f>
                <c:numCache>
                  <c:formatCode>General</c:formatCode>
                  <c:ptCount val="4"/>
                  <c:pt idx="0">
                    <c:v>1.981930052573572E-2</c:v>
                  </c:pt>
                  <c:pt idx="1">
                    <c:v>4.1006498962132834E-2</c:v>
                  </c:pt>
                  <c:pt idx="2">
                    <c:v>2.2758007862259556E-2</c:v>
                  </c:pt>
                  <c:pt idx="3">
                    <c:v>1.0069511065015226E-2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'1. mjesec'!$AC$6:$AC$11</c15:sqref>
                  </c15:fullRef>
                </c:ext>
              </c:extLst>
              <c:f>'1. mjesec'!$AC$6:$AC$9</c:f>
              <c:strCache>
                <c:ptCount val="4"/>
                <c:pt idx="0">
                  <c:v>MB1</c:v>
                </c:pt>
                <c:pt idx="1">
                  <c:v>MB2</c:v>
                </c:pt>
                <c:pt idx="2">
                  <c:v>MB13</c:v>
                </c:pt>
                <c:pt idx="3">
                  <c:v>MB20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'1. mjesec'!$AK$6:$AK$11</c15:sqref>
                  </c15:fullRef>
                </c:ext>
              </c:extLst>
              <c:f>'1. mjesec'!$AK$6:$AK$9</c:f>
              <c:numCache>
                <c:formatCode>0.00</c:formatCode>
                <c:ptCount val="4"/>
                <c:pt idx="0">
                  <c:v>0.2531573666028919</c:v>
                </c:pt>
                <c:pt idx="1">
                  <c:v>0.22627653161446304</c:v>
                </c:pt>
                <c:pt idx="2">
                  <c:v>0.1577660359376889</c:v>
                </c:pt>
                <c:pt idx="3">
                  <c:v>0.25743526911510717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BD-4A7D-B170-244A626CEA8A}"/>
            </c:ext>
          </c:extLst>
        </c:ser>
        <c:ser>
          <c:idx val="1"/>
          <c:order val="1"/>
          <c:tx>
            <c:v>NANOINKAPSULIRANE STANICE</c:v>
          </c:tx>
          <c:spPr>
            <a:gradFill rotWithShape="1">
              <a:gsLst>
                <a:gs pos="0">
                  <a:schemeClr val="accent5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'1. mjesec'!$AL$12:$AL$17</c15:sqref>
                    </c15:fullRef>
                  </c:ext>
                </c:extLst>
                <c:f>'1. mjesec'!$AL$12:$AL$15</c:f>
                <c:numCache>
                  <c:formatCode>General</c:formatCode>
                  <c:ptCount val="4"/>
                  <c:pt idx="0">
                    <c:v>6.7495590200768694E-3</c:v>
                  </c:pt>
                  <c:pt idx="1">
                    <c:v>7.3120733765746583E-3</c:v>
                  </c:pt>
                  <c:pt idx="2">
                    <c:v>9.3129815665222257E-2</c:v>
                  </c:pt>
                  <c:pt idx="3">
                    <c:v>6.6271723949085648E-2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'1. mjesec'!$AL$12:$AL$17</c15:sqref>
                    </c15:fullRef>
                  </c:ext>
                </c:extLst>
                <c:f>'1. mjesec'!$AL$12:$AL$15</c:f>
                <c:numCache>
                  <c:formatCode>General</c:formatCode>
                  <c:ptCount val="4"/>
                  <c:pt idx="0">
                    <c:v>6.7495590200768694E-3</c:v>
                  </c:pt>
                  <c:pt idx="1">
                    <c:v>7.3120733765746583E-3</c:v>
                  </c:pt>
                  <c:pt idx="2">
                    <c:v>9.3129815665222257E-2</c:v>
                  </c:pt>
                  <c:pt idx="3">
                    <c:v>6.6271723949085648E-2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4"/>
              <c:pt idx="0">
                <c:v>MB1</c:v>
              </c:pt>
              <c:pt idx="1">
                <c:v>MB2</c:v>
              </c:pt>
              <c:pt idx="2">
                <c:v>MB13</c:v>
              </c:pt>
              <c:pt idx="3">
                <c:v>MB20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'1. mjesec'!$AK$12:$AK$17</c15:sqref>
                  </c15:fullRef>
                </c:ext>
              </c:extLst>
              <c:f>'1. mjesec'!$AK$12:$AK$15</c:f>
              <c:numCache>
                <c:formatCode>0.00</c:formatCode>
                <c:ptCount val="4"/>
                <c:pt idx="0">
                  <c:v>0.22963212760727636</c:v>
                </c:pt>
                <c:pt idx="1">
                  <c:v>0.37678148661879796</c:v>
                </c:pt>
                <c:pt idx="2">
                  <c:v>0.48132321544405049</c:v>
                </c:pt>
                <c:pt idx="3">
                  <c:v>0.35727018796561794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BD-4A7D-B170-244A626CEA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850388303"/>
        <c:axId val="850386639"/>
      </c:barChart>
      <c:catAx>
        <c:axId val="8503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850386639"/>
        <c:crosses val="autoZero"/>
        <c:auto val="1"/>
        <c:lblAlgn val="ctr"/>
        <c:lblOffset val="100"/>
        <c:noMultiLvlLbl val="0"/>
      </c:catAx>
      <c:valAx>
        <c:axId val="85038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n-US"/>
                  <a:t>log(CFU/mL)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319404345290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9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en-US"/>
          </a:p>
        </c:txPr>
        <c:crossAx val="8503883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solidFill>
            <a:sysClr val="windowText" lastClr="000000"/>
          </a:solidFill>
          <a:latin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275168</xdr:colOff>
      <xdr:row>2</xdr:row>
      <xdr:rowOff>184149</xdr:rowOff>
    </xdr:from>
    <xdr:to>
      <xdr:col>35</xdr:col>
      <xdr:colOff>116418</xdr:colOff>
      <xdr:row>19</xdr:row>
      <xdr:rowOff>179916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846666</xdr:colOff>
      <xdr:row>18</xdr:row>
      <xdr:rowOff>25400</xdr:rowOff>
    </xdr:from>
    <xdr:to>
      <xdr:col>24</xdr:col>
      <xdr:colOff>264583</xdr:colOff>
      <xdr:row>32</xdr:row>
      <xdr:rowOff>48683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0</xdr:colOff>
      <xdr:row>22</xdr:row>
      <xdr:rowOff>0</xdr:rowOff>
    </xdr:from>
    <xdr:to>
      <xdr:col>34</xdr:col>
      <xdr:colOff>275167</xdr:colOff>
      <xdr:row>36</xdr:row>
      <xdr:rowOff>33866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600074</xdr:colOff>
      <xdr:row>39</xdr:row>
      <xdr:rowOff>161924</xdr:rowOff>
    </xdr:from>
    <xdr:to>
      <xdr:col>28</xdr:col>
      <xdr:colOff>342899</xdr:colOff>
      <xdr:row>57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400050</xdr:colOff>
      <xdr:row>39</xdr:row>
      <xdr:rowOff>66674</xdr:rowOff>
    </xdr:from>
    <xdr:to>
      <xdr:col>10</xdr:col>
      <xdr:colOff>438150</xdr:colOff>
      <xdr:row>55</xdr:row>
      <xdr:rowOff>95249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619125</xdr:colOff>
      <xdr:row>28</xdr:row>
      <xdr:rowOff>76200</xdr:rowOff>
    </xdr:from>
    <xdr:to>
      <xdr:col>40</xdr:col>
      <xdr:colOff>352425</xdr:colOff>
      <xdr:row>42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36</xdr:col>
      <xdr:colOff>0</xdr:colOff>
      <xdr:row>15</xdr:row>
      <xdr:rowOff>0</xdr:rowOff>
    </xdr:from>
    <xdr:to>
      <xdr:col>40</xdr:col>
      <xdr:colOff>647700</xdr:colOff>
      <xdr:row>29</xdr:row>
      <xdr:rowOff>38100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444500</xdr:colOff>
      <xdr:row>18</xdr:row>
      <xdr:rowOff>88900</xdr:rowOff>
    </xdr:from>
    <xdr:to>
      <xdr:col>23</xdr:col>
      <xdr:colOff>211667</xdr:colOff>
      <xdr:row>35</xdr:row>
      <xdr:rowOff>52917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740834</xdr:colOff>
      <xdr:row>9</xdr:row>
      <xdr:rowOff>88900</xdr:rowOff>
    </xdr:from>
    <xdr:to>
      <xdr:col>36</xdr:col>
      <xdr:colOff>201084</xdr:colOff>
      <xdr:row>23</xdr:row>
      <xdr:rowOff>69850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973667</xdr:colOff>
      <xdr:row>10</xdr:row>
      <xdr:rowOff>0</xdr:rowOff>
    </xdr:from>
    <xdr:to>
      <xdr:col>45</xdr:col>
      <xdr:colOff>243417</xdr:colOff>
      <xdr:row>23</xdr:row>
      <xdr:rowOff>171450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604837</xdr:colOff>
      <xdr:row>1</xdr:row>
      <xdr:rowOff>180975</xdr:rowOff>
    </xdr:from>
    <xdr:to>
      <xdr:col>12</xdr:col>
      <xdr:colOff>866775</xdr:colOff>
      <xdr:row>23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590550</xdr:colOff>
      <xdr:row>1</xdr:row>
      <xdr:rowOff>19050</xdr:rowOff>
    </xdr:from>
    <xdr:to>
      <xdr:col>27</xdr:col>
      <xdr:colOff>0</xdr:colOff>
      <xdr:row>20</xdr:row>
      <xdr:rowOff>142875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609599</xdr:colOff>
      <xdr:row>20</xdr:row>
      <xdr:rowOff>0</xdr:rowOff>
    </xdr:from>
    <xdr:to>
      <xdr:col>13</xdr:col>
      <xdr:colOff>66675</xdr:colOff>
      <xdr:row>39</xdr:row>
      <xdr:rowOff>161925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609599</xdr:colOff>
      <xdr:row>37</xdr:row>
      <xdr:rowOff>0</xdr:rowOff>
    </xdr:from>
    <xdr:to>
      <xdr:col>12</xdr:col>
      <xdr:colOff>390524</xdr:colOff>
      <xdr:row>54</xdr:row>
      <xdr:rowOff>19050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20</xdr:row>
      <xdr:rowOff>0</xdr:rowOff>
    </xdr:from>
    <xdr:to>
      <xdr:col>26</xdr:col>
      <xdr:colOff>0</xdr:colOff>
      <xdr:row>38</xdr:row>
      <xdr:rowOff>19050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36</xdr:row>
      <xdr:rowOff>0</xdr:rowOff>
    </xdr:from>
    <xdr:to>
      <xdr:col>25</xdr:col>
      <xdr:colOff>361950</xdr:colOff>
      <xdr:row>54</xdr:row>
      <xdr:rowOff>85725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="90" zoomScaleNormal="90" workbookViewId="0">
      <selection activeCell="P17" sqref="P17"/>
    </sheetView>
  </sheetViews>
  <sheetFormatPr defaultRowHeight="15" x14ac:dyDescent="0.25"/>
  <cols>
    <col min="13" max="13" width="13" customWidth="1"/>
  </cols>
  <sheetData>
    <row r="1" spans="1:14" x14ac:dyDescent="0.25">
      <c r="A1" t="s">
        <v>56</v>
      </c>
    </row>
    <row r="2" spans="1:14" ht="15.75" thickBot="1" x14ac:dyDescent="0.3"/>
    <row r="3" spans="1:14" ht="18" thickBot="1" x14ac:dyDescent="0.3">
      <c r="B3" s="150" t="s">
        <v>17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2"/>
    </row>
    <row r="4" spans="1:14" ht="15.75" thickBot="1" x14ac:dyDescent="0.3">
      <c r="B4" s="141" t="s">
        <v>0</v>
      </c>
      <c r="C4" s="143" t="s">
        <v>1</v>
      </c>
      <c r="D4" s="144"/>
      <c r="E4" s="145"/>
      <c r="F4" s="143" t="s">
        <v>2</v>
      </c>
      <c r="G4" s="144"/>
      <c r="H4" s="145"/>
      <c r="I4" s="146" t="s">
        <v>3</v>
      </c>
      <c r="J4" s="143" t="s">
        <v>4</v>
      </c>
      <c r="K4" s="144"/>
      <c r="L4" s="145"/>
      <c r="M4" s="146" t="s">
        <v>5</v>
      </c>
      <c r="N4" s="148" t="s">
        <v>6</v>
      </c>
    </row>
    <row r="5" spans="1:14" ht="15.75" thickBot="1" x14ac:dyDescent="0.3">
      <c r="B5" s="142"/>
      <c r="C5" s="1">
        <v>-6</v>
      </c>
      <c r="D5" s="2">
        <v>-7</v>
      </c>
      <c r="E5" s="3">
        <v>-8</v>
      </c>
      <c r="F5" s="1">
        <v>-6</v>
      </c>
      <c r="G5" s="2">
        <v>-7</v>
      </c>
      <c r="H5" s="3">
        <v>-8</v>
      </c>
      <c r="I5" s="147"/>
      <c r="J5" s="1">
        <v>-6</v>
      </c>
      <c r="K5" s="2">
        <v>-7</v>
      </c>
      <c r="L5" s="3">
        <v>-8</v>
      </c>
      <c r="M5" s="147"/>
      <c r="N5" s="149"/>
    </row>
    <row r="6" spans="1:14" x14ac:dyDescent="0.25">
      <c r="B6" s="4" t="s">
        <v>7</v>
      </c>
      <c r="C6" s="5"/>
      <c r="D6" s="6" t="s">
        <v>27</v>
      </c>
      <c r="E6" s="7" t="s">
        <v>42</v>
      </c>
      <c r="F6" s="8"/>
      <c r="G6" s="9">
        <v>122000000000</v>
      </c>
      <c r="H6" s="10">
        <v>180000000000</v>
      </c>
      <c r="I6" s="11">
        <f t="shared" ref="I6:I11" si="0">AVERAGE(F6:H6)</f>
        <v>151000000000</v>
      </c>
      <c r="J6" s="12"/>
      <c r="K6" s="13">
        <f t="shared" ref="K6:L11" si="1">LOG(G6)</f>
        <v>11.086359830674748</v>
      </c>
      <c r="L6" s="14">
        <f t="shared" si="1"/>
        <v>11.255272505103306</v>
      </c>
      <c r="M6" s="15">
        <f t="shared" ref="M6:M11" si="2">AVERAGE(J6:L6)</f>
        <v>11.170816167889027</v>
      </c>
      <c r="N6" s="16">
        <f t="shared" ref="N6:N11" si="3">STDEV(J6:L6)</f>
        <v>0.11943929751678894</v>
      </c>
    </row>
    <row r="7" spans="1:14" x14ac:dyDescent="0.25">
      <c r="B7" s="17" t="s">
        <v>8</v>
      </c>
      <c r="C7" s="18"/>
      <c r="D7" s="19" t="s">
        <v>26</v>
      </c>
      <c r="E7" s="20" t="s">
        <v>111</v>
      </c>
      <c r="F7" s="21"/>
      <c r="G7" s="22">
        <v>128000000000</v>
      </c>
      <c r="H7" s="23">
        <v>200000000000</v>
      </c>
      <c r="I7" s="24">
        <f t="shared" si="0"/>
        <v>164000000000</v>
      </c>
      <c r="J7" s="25"/>
      <c r="K7" s="26">
        <f t="shared" si="1"/>
        <v>11.107209969647869</v>
      </c>
      <c r="L7" s="27">
        <f t="shared" si="1"/>
        <v>11.301029995663981</v>
      </c>
      <c r="M7" s="28">
        <f t="shared" si="2"/>
        <v>11.204119982655925</v>
      </c>
      <c r="N7" s="29">
        <f t="shared" si="3"/>
        <v>0.1370514547257462</v>
      </c>
    </row>
    <row r="8" spans="1:14" x14ac:dyDescent="0.25">
      <c r="B8" s="17" t="s">
        <v>9</v>
      </c>
      <c r="C8" s="18"/>
      <c r="D8" s="19" t="s">
        <v>25</v>
      </c>
      <c r="E8" s="20" t="s">
        <v>28</v>
      </c>
      <c r="F8" s="21"/>
      <c r="G8" s="22">
        <v>75000000000</v>
      </c>
      <c r="H8" s="23">
        <v>105000000000</v>
      </c>
      <c r="I8" s="24">
        <f t="shared" si="0"/>
        <v>90000000000</v>
      </c>
      <c r="J8" s="25"/>
      <c r="K8" s="26">
        <f t="shared" si="1"/>
        <v>10.8750612633917</v>
      </c>
      <c r="L8" s="27">
        <f t="shared" si="1"/>
        <v>11.021189299069938</v>
      </c>
      <c r="M8" s="28">
        <f t="shared" si="2"/>
        <v>10.948125281230819</v>
      </c>
      <c r="N8" s="29">
        <f t="shared" si="3"/>
        <v>0.10332812494955197</v>
      </c>
    </row>
    <row r="9" spans="1:14" x14ac:dyDescent="0.25">
      <c r="B9" s="17" t="s">
        <v>10</v>
      </c>
      <c r="C9" s="18" t="s">
        <v>19</v>
      </c>
      <c r="D9" s="19" t="s">
        <v>24</v>
      </c>
      <c r="E9" s="20" t="s">
        <v>15</v>
      </c>
      <c r="F9" s="21">
        <v>17600000000</v>
      </c>
      <c r="G9" s="22">
        <v>18000000000</v>
      </c>
      <c r="H9" s="23">
        <v>35000000000</v>
      </c>
      <c r="I9" s="24">
        <f t="shared" si="0"/>
        <v>23533333333.333332</v>
      </c>
      <c r="J9" s="25">
        <f>LOG(F9)</f>
        <v>10.24551266781415</v>
      </c>
      <c r="K9" s="26">
        <f t="shared" si="1"/>
        <v>10.255272505103306</v>
      </c>
      <c r="L9" s="27">
        <f t="shared" si="1"/>
        <v>10.544068044350276</v>
      </c>
      <c r="M9" s="28">
        <f t="shared" si="2"/>
        <v>10.34828440575591</v>
      </c>
      <c r="N9" s="29">
        <f t="shared" si="3"/>
        <v>0.16962381454829492</v>
      </c>
    </row>
    <row r="10" spans="1:14" x14ac:dyDescent="0.25">
      <c r="B10" s="17" t="s">
        <v>11</v>
      </c>
      <c r="C10" s="18" t="s">
        <v>20</v>
      </c>
      <c r="D10" s="19" t="s">
        <v>23</v>
      </c>
      <c r="E10" s="20" t="s">
        <v>46</v>
      </c>
      <c r="F10" s="21">
        <v>13000000000</v>
      </c>
      <c r="G10" s="22">
        <v>25000000000</v>
      </c>
      <c r="H10" s="23">
        <v>25000000000</v>
      </c>
      <c r="I10" s="24">
        <f t="shared" si="0"/>
        <v>21000000000</v>
      </c>
      <c r="J10" s="25">
        <f>LOG(F10)</f>
        <v>10.113943352306837</v>
      </c>
      <c r="K10" s="26">
        <f t="shared" si="1"/>
        <v>10.397940008672037</v>
      </c>
      <c r="L10" s="27">
        <f t="shared" si="1"/>
        <v>10.397940008672037</v>
      </c>
      <c r="M10" s="28">
        <f t="shared" si="2"/>
        <v>10.303274456550303</v>
      </c>
      <c r="N10" s="29">
        <f t="shared" si="3"/>
        <v>0.16396554600140217</v>
      </c>
    </row>
    <row r="11" spans="1:14" ht="15.75" thickBot="1" x14ac:dyDescent="0.3">
      <c r="B11" s="30" t="s">
        <v>12</v>
      </c>
      <c r="C11" s="31" t="s">
        <v>21</v>
      </c>
      <c r="D11" s="32" t="s">
        <v>22</v>
      </c>
      <c r="E11" s="33" t="s">
        <v>46</v>
      </c>
      <c r="F11" s="34">
        <v>13500000000</v>
      </c>
      <c r="G11" s="35">
        <v>28500000000</v>
      </c>
      <c r="H11" s="36">
        <v>25000000000</v>
      </c>
      <c r="I11" s="37">
        <f t="shared" si="0"/>
        <v>22333333333.333332</v>
      </c>
      <c r="J11" s="38">
        <f>LOG(F11)</f>
        <v>10.130333768495007</v>
      </c>
      <c r="K11" s="39">
        <f t="shared" si="1"/>
        <v>10.45484486000851</v>
      </c>
      <c r="L11" s="40">
        <f t="shared" si="1"/>
        <v>10.397940008672037</v>
      </c>
      <c r="M11" s="41">
        <f t="shared" si="2"/>
        <v>10.327706212391851</v>
      </c>
      <c r="N11" s="42">
        <f t="shared" si="3"/>
        <v>0.17328142351033016</v>
      </c>
    </row>
    <row r="14" spans="1:14" x14ac:dyDescent="0.25">
      <c r="A14" t="s">
        <v>55</v>
      </c>
    </row>
    <row r="15" spans="1:14" ht="15.75" thickBot="1" x14ac:dyDescent="0.3"/>
    <row r="16" spans="1:14" ht="18" thickBot="1" x14ac:dyDescent="0.3">
      <c r="B16" s="138" t="s">
        <v>18</v>
      </c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40"/>
    </row>
    <row r="17" spans="2:14" ht="15.75" thickBot="1" x14ac:dyDescent="0.3">
      <c r="B17" s="141" t="s">
        <v>0</v>
      </c>
      <c r="C17" s="143" t="s">
        <v>1</v>
      </c>
      <c r="D17" s="144"/>
      <c r="E17" s="145"/>
      <c r="F17" s="143" t="s">
        <v>2</v>
      </c>
      <c r="G17" s="144"/>
      <c r="H17" s="145"/>
      <c r="I17" s="146" t="s">
        <v>3</v>
      </c>
      <c r="J17" s="143" t="s">
        <v>4</v>
      </c>
      <c r="K17" s="144"/>
      <c r="L17" s="145"/>
      <c r="M17" s="146" t="s">
        <v>5</v>
      </c>
      <c r="N17" s="148" t="s">
        <v>6</v>
      </c>
    </row>
    <row r="18" spans="2:14" ht="15.75" thickBot="1" x14ac:dyDescent="0.3">
      <c r="B18" s="142"/>
      <c r="C18" s="1">
        <v>-5</v>
      </c>
      <c r="D18" s="2">
        <v>-6</v>
      </c>
      <c r="E18" s="3">
        <v>-7</v>
      </c>
      <c r="F18" s="1">
        <v>-5</v>
      </c>
      <c r="G18" s="2">
        <v>-6</v>
      </c>
      <c r="H18" s="3">
        <v>-7</v>
      </c>
      <c r="I18" s="147"/>
      <c r="J18" s="1">
        <v>-5</v>
      </c>
      <c r="K18" s="2">
        <v>-6</v>
      </c>
      <c r="L18" s="3">
        <v>-7</v>
      </c>
      <c r="M18" s="147"/>
      <c r="N18" s="149"/>
    </row>
    <row r="19" spans="2:14" x14ac:dyDescent="0.25">
      <c r="B19" s="4" t="s">
        <v>7</v>
      </c>
      <c r="C19" s="5"/>
      <c r="D19" s="6" t="s">
        <v>36</v>
      </c>
      <c r="E19" s="7" t="s">
        <v>14</v>
      </c>
      <c r="F19" s="8"/>
      <c r="G19" s="9">
        <v>4600000000</v>
      </c>
      <c r="H19" s="10">
        <v>6500000000</v>
      </c>
      <c r="I19" s="11">
        <f t="shared" ref="I19:I24" si="4">AVERAGE(F19:H19)</f>
        <v>5550000000</v>
      </c>
      <c r="J19" s="12"/>
      <c r="K19" s="13">
        <f t="shared" ref="K19:L21" si="5">LOG(G19)</f>
        <v>9.6627578316815743</v>
      </c>
      <c r="L19" s="14">
        <f t="shared" si="5"/>
        <v>9.8129133566428557</v>
      </c>
      <c r="M19" s="15">
        <f t="shared" ref="M19:M24" si="6">AVERAGE(J19:L19)</f>
        <v>9.737835594162215</v>
      </c>
      <c r="N19" s="16">
        <f t="shared" ref="N19:N24" si="7">STDEV(J19:L19)</f>
        <v>0.10617598993274796</v>
      </c>
    </row>
    <row r="20" spans="2:14" x14ac:dyDescent="0.25">
      <c r="B20" s="17" t="s">
        <v>8</v>
      </c>
      <c r="C20" s="18"/>
      <c r="D20" s="19" t="s">
        <v>35</v>
      </c>
      <c r="E20" s="20" t="s">
        <v>37</v>
      </c>
      <c r="F20" s="21"/>
      <c r="G20" s="22">
        <v>5100000000</v>
      </c>
      <c r="H20" s="23">
        <v>4500000000</v>
      </c>
      <c r="I20" s="24">
        <f t="shared" si="4"/>
        <v>4800000000</v>
      </c>
      <c r="J20" s="25"/>
      <c r="K20" s="26">
        <f t="shared" si="5"/>
        <v>9.7075701760979367</v>
      </c>
      <c r="L20" s="27">
        <f t="shared" si="5"/>
        <v>9.653212513775344</v>
      </c>
      <c r="M20" s="28">
        <f t="shared" si="6"/>
        <v>9.6803913449366412</v>
      </c>
      <c r="N20" s="29">
        <f t="shared" si="7"/>
        <v>3.8436671637753834E-2</v>
      </c>
    </row>
    <row r="21" spans="2:14" x14ac:dyDescent="0.25">
      <c r="B21" s="17" t="s">
        <v>9</v>
      </c>
      <c r="C21" s="18" t="s">
        <v>29</v>
      </c>
      <c r="D21" s="19" t="s">
        <v>34</v>
      </c>
      <c r="E21" s="20" t="s">
        <v>38</v>
      </c>
      <c r="F21" s="21">
        <v>620000000</v>
      </c>
      <c r="G21" s="22">
        <v>650000000</v>
      </c>
      <c r="H21" s="23">
        <v>500000000</v>
      </c>
      <c r="I21" s="24">
        <f t="shared" si="4"/>
        <v>590000000</v>
      </c>
      <c r="J21" s="25">
        <f>LOG(F21)</f>
        <v>8.7923916894982543</v>
      </c>
      <c r="K21" s="26">
        <f t="shared" si="5"/>
        <v>8.8129133566428557</v>
      </c>
      <c r="L21" s="27">
        <f t="shared" si="5"/>
        <v>8.6989700043360187</v>
      </c>
      <c r="M21" s="28">
        <f t="shared" si="6"/>
        <v>8.7680916834923774</v>
      </c>
      <c r="N21" s="29">
        <f t="shared" si="7"/>
        <v>6.0734171622277636E-2</v>
      </c>
    </row>
    <row r="22" spans="2:14" x14ac:dyDescent="0.25">
      <c r="B22" s="17" t="s">
        <v>10</v>
      </c>
      <c r="C22" s="18" t="s">
        <v>30</v>
      </c>
      <c r="D22" s="19" t="s">
        <v>33</v>
      </c>
      <c r="E22" s="20"/>
      <c r="F22" s="21">
        <v>780000000</v>
      </c>
      <c r="G22" s="22">
        <v>1150000000</v>
      </c>
      <c r="H22" s="23"/>
      <c r="I22" s="24">
        <f t="shared" si="4"/>
        <v>965000000</v>
      </c>
      <c r="J22" s="25">
        <f>LOG(F22)</f>
        <v>8.8920946026904808</v>
      </c>
      <c r="K22" s="26">
        <f>LOG(G22)</f>
        <v>9.0606978403536118</v>
      </c>
      <c r="L22" s="27"/>
      <c r="M22" s="28">
        <f t="shared" si="6"/>
        <v>8.9763962215220463</v>
      </c>
      <c r="N22" s="29">
        <f t="shared" si="7"/>
        <v>0.11922049268160705</v>
      </c>
    </row>
    <row r="23" spans="2:14" x14ac:dyDescent="0.25">
      <c r="B23" s="17" t="s">
        <v>11</v>
      </c>
      <c r="C23" s="18"/>
      <c r="D23" s="19" t="s">
        <v>32</v>
      </c>
      <c r="E23" s="20" t="s">
        <v>13</v>
      </c>
      <c r="F23" s="21"/>
      <c r="G23" s="22">
        <v>2600000000</v>
      </c>
      <c r="H23" s="23">
        <v>3000000000</v>
      </c>
      <c r="I23" s="24">
        <f t="shared" si="4"/>
        <v>2800000000</v>
      </c>
      <c r="J23" s="25"/>
      <c r="K23" s="26">
        <f>LOG(G23)</f>
        <v>9.4149733479708182</v>
      </c>
      <c r="L23" s="27">
        <f>LOG(H23)</f>
        <v>9.4771212547196626</v>
      </c>
      <c r="M23" s="28">
        <f t="shared" si="6"/>
        <v>9.4460473013452404</v>
      </c>
      <c r="N23" s="29">
        <f t="shared" si="7"/>
        <v>4.3945206298657079E-2</v>
      </c>
    </row>
    <row r="24" spans="2:14" ht="15.75" thickBot="1" x14ac:dyDescent="0.3">
      <c r="B24" s="30" t="s">
        <v>12</v>
      </c>
      <c r="C24" s="31"/>
      <c r="D24" s="32" t="s">
        <v>31</v>
      </c>
      <c r="E24" s="33" t="s">
        <v>86</v>
      </c>
      <c r="F24" s="34"/>
      <c r="G24" s="35">
        <v>2150000000</v>
      </c>
      <c r="H24" s="36">
        <v>3500000000</v>
      </c>
      <c r="I24" s="37">
        <f t="shared" si="4"/>
        <v>2825000000</v>
      </c>
      <c r="J24" s="38"/>
      <c r="K24" s="39">
        <f>LOG(G24)</f>
        <v>9.3324384599156058</v>
      </c>
      <c r="L24" s="40">
        <f>LOG(H24)</f>
        <v>9.5440680443502757</v>
      </c>
      <c r="M24" s="41">
        <f t="shared" si="6"/>
        <v>9.4382532521329416</v>
      </c>
      <c r="N24" s="42">
        <f t="shared" si="7"/>
        <v>0.14964471425344605</v>
      </c>
    </row>
  </sheetData>
  <mergeCells count="16">
    <mergeCell ref="B3:N3"/>
    <mergeCell ref="B4:B5"/>
    <mergeCell ref="C4:E4"/>
    <mergeCell ref="F4:H4"/>
    <mergeCell ref="I4:I5"/>
    <mergeCell ref="J4:L4"/>
    <mergeCell ref="M4:M5"/>
    <mergeCell ref="N4:N5"/>
    <mergeCell ref="B16:N16"/>
    <mergeCell ref="B17:B18"/>
    <mergeCell ref="C17:E17"/>
    <mergeCell ref="F17:H17"/>
    <mergeCell ref="I17:I18"/>
    <mergeCell ref="J17:L17"/>
    <mergeCell ref="M17:M18"/>
    <mergeCell ref="N17:N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topLeftCell="W1" zoomScale="90" zoomScaleNormal="90" workbookViewId="0">
      <selection activeCell="AI22" sqref="AI22"/>
    </sheetView>
  </sheetViews>
  <sheetFormatPr defaultRowHeight="15" x14ac:dyDescent="0.25"/>
  <cols>
    <col min="13" max="13" width="12.42578125" customWidth="1"/>
    <col min="16" max="17" width="9.140625" customWidth="1"/>
    <col min="18" max="18" width="12" customWidth="1"/>
    <col min="19" max="23" width="16.140625" bestFit="1" customWidth="1"/>
    <col min="24" max="24" width="12.5703125" customWidth="1"/>
    <col min="25" max="25" width="11.5703125" customWidth="1"/>
    <col min="26" max="26" width="12" customWidth="1"/>
  </cols>
  <sheetData>
    <row r="1" spans="1:27" x14ac:dyDescent="0.25">
      <c r="A1" t="s">
        <v>57</v>
      </c>
    </row>
    <row r="2" spans="1:27" ht="15.75" thickBot="1" x14ac:dyDescent="0.3"/>
    <row r="3" spans="1:27" ht="18" thickBot="1" x14ac:dyDescent="0.3">
      <c r="B3" s="150" t="s">
        <v>17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2"/>
      <c r="R3" s="55" t="s">
        <v>110</v>
      </c>
    </row>
    <row r="4" spans="1:27" ht="15.75" customHeight="1" thickBot="1" x14ac:dyDescent="0.3">
      <c r="B4" s="141" t="s">
        <v>0</v>
      </c>
      <c r="C4" s="143" t="s">
        <v>1</v>
      </c>
      <c r="D4" s="144"/>
      <c r="E4" s="145"/>
      <c r="F4" s="143" t="s">
        <v>2</v>
      </c>
      <c r="G4" s="144"/>
      <c r="H4" s="145"/>
      <c r="I4" s="146" t="s">
        <v>3</v>
      </c>
      <c r="J4" s="143" t="s">
        <v>4</v>
      </c>
      <c r="K4" s="144"/>
      <c r="L4" s="145"/>
      <c r="M4" s="146" t="s">
        <v>5</v>
      </c>
      <c r="N4" s="148" t="s">
        <v>6</v>
      </c>
      <c r="P4" s="158" t="s">
        <v>0</v>
      </c>
      <c r="Q4" s="159"/>
      <c r="R4" s="161" t="s">
        <v>190</v>
      </c>
      <c r="S4" s="143" t="s">
        <v>2</v>
      </c>
      <c r="T4" s="144"/>
      <c r="U4" s="145"/>
      <c r="V4" s="143" t="s">
        <v>104</v>
      </c>
      <c r="W4" s="144"/>
      <c r="X4" s="145"/>
      <c r="Y4" s="166" t="s">
        <v>105</v>
      </c>
      <c r="Z4" s="153" t="s">
        <v>106</v>
      </c>
    </row>
    <row r="5" spans="1:27" ht="15.75" thickBot="1" x14ac:dyDescent="0.3">
      <c r="B5" s="142"/>
      <c r="C5" s="1">
        <v>-6</v>
      </c>
      <c r="D5" s="2">
        <v>-7</v>
      </c>
      <c r="E5" s="3">
        <v>-8</v>
      </c>
      <c r="F5" s="1">
        <v>-6</v>
      </c>
      <c r="G5" s="2">
        <v>-7</v>
      </c>
      <c r="H5" s="3">
        <v>-8</v>
      </c>
      <c r="I5" s="147"/>
      <c r="J5" s="1">
        <v>-6</v>
      </c>
      <c r="K5" s="2">
        <v>-7</v>
      </c>
      <c r="L5" s="3">
        <v>-8</v>
      </c>
      <c r="M5" s="147"/>
      <c r="N5" s="149"/>
      <c r="P5" s="160"/>
      <c r="Q5" s="149"/>
      <c r="R5" s="162"/>
      <c r="S5" s="1" t="s">
        <v>107</v>
      </c>
      <c r="T5" s="2" t="s">
        <v>108</v>
      </c>
      <c r="U5" s="3" t="s">
        <v>109</v>
      </c>
      <c r="V5" s="1" t="s">
        <v>107</v>
      </c>
      <c r="W5" s="2" t="s">
        <v>108</v>
      </c>
      <c r="X5" s="3" t="s">
        <v>109</v>
      </c>
      <c r="Y5" s="147"/>
      <c r="Z5" s="154"/>
    </row>
    <row r="6" spans="1:27" x14ac:dyDescent="0.25">
      <c r="B6" s="4" t="s">
        <v>7</v>
      </c>
      <c r="C6" s="5" t="s">
        <v>40</v>
      </c>
      <c r="D6" s="6" t="s">
        <v>41</v>
      </c>
      <c r="E6" s="7"/>
      <c r="F6" s="8">
        <v>8150000000</v>
      </c>
      <c r="G6" s="9">
        <v>8500000000</v>
      </c>
      <c r="H6" s="10"/>
      <c r="I6" s="11">
        <f t="shared" ref="I6:I11" si="0">AVERAGE(F6:H6)</f>
        <v>8325000000</v>
      </c>
      <c r="J6" s="12">
        <f t="shared" ref="J6:L11" si="1">LOG(F6)</f>
        <v>9.9111576087399769</v>
      </c>
      <c r="K6" s="13">
        <f t="shared" si="1"/>
        <v>9.9294189257142929</v>
      </c>
      <c r="L6" s="14"/>
      <c r="M6" s="15">
        <f t="shared" ref="M6:M11" si="2">AVERAGE(J6:L6)</f>
        <v>9.9202882672271357</v>
      </c>
      <c r="N6" s="16">
        <f t="shared" ref="N6:N11" si="3">STDEV(J6:L6)</f>
        <v>1.2912701065935842E-2</v>
      </c>
      <c r="P6" s="155" t="s">
        <v>17</v>
      </c>
      <c r="Q6" s="4" t="s">
        <v>7</v>
      </c>
      <c r="R6" s="56">
        <v>151000000000</v>
      </c>
      <c r="S6" s="8">
        <v>8150000000</v>
      </c>
      <c r="T6" s="9">
        <v>8500000000</v>
      </c>
      <c r="U6" s="10"/>
      <c r="V6" s="57">
        <f>(S6/R6)*100</f>
        <v>5.3973509933774828</v>
      </c>
      <c r="W6" s="58">
        <f>(T6/R6)*100</f>
        <v>5.629139072847682</v>
      </c>
      <c r="X6" s="59"/>
      <c r="Y6" s="60">
        <f>AVERAGE(V6:X6)</f>
        <v>5.5132450331125824</v>
      </c>
      <c r="Z6" s="61">
        <f>STDEV(V6:X6)</f>
        <v>0.16389892279158422</v>
      </c>
    </row>
    <row r="7" spans="1:27" x14ac:dyDescent="0.25">
      <c r="B7" s="17" t="s">
        <v>8</v>
      </c>
      <c r="C7" s="18" t="s">
        <v>112</v>
      </c>
      <c r="D7" s="19" t="s">
        <v>34</v>
      </c>
      <c r="E7" s="20"/>
      <c r="F7" s="21">
        <v>6100000000</v>
      </c>
      <c r="G7" s="22">
        <v>6500000000</v>
      </c>
      <c r="H7" s="23"/>
      <c r="I7" s="24">
        <f t="shared" si="0"/>
        <v>6300000000</v>
      </c>
      <c r="J7" s="25">
        <f t="shared" si="1"/>
        <v>9.7853298350107671</v>
      </c>
      <c r="K7" s="26">
        <f t="shared" si="1"/>
        <v>9.8129133566428557</v>
      </c>
      <c r="L7" s="27"/>
      <c r="M7" s="28">
        <f t="shared" si="2"/>
        <v>9.7991215958268114</v>
      </c>
      <c r="N7" s="29">
        <f t="shared" si="3"/>
        <v>1.9504495195055638E-2</v>
      </c>
      <c r="P7" s="156"/>
      <c r="Q7" s="17" t="s">
        <v>8</v>
      </c>
      <c r="R7" s="62">
        <v>164000000000</v>
      </c>
      <c r="S7" s="21">
        <v>6100000000</v>
      </c>
      <c r="T7" s="22">
        <v>6500000000</v>
      </c>
      <c r="U7" s="23"/>
      <c r="V7" s="63">
        <f t="shared" ref="V7:V17" si="4">(S7/R7)*100</f>
        <v>3.719512195121951</v>
      </c>
      <c r="W7" s="64">
        <f t="shared" ref="W7:W17" si="5">(T7/R7)*100</f>
        <v>3.9634146341463414</v>
      </c>
      <c r="X7" s="65"/>
      <c r="Y7" s="66">
        <f t="shared" ref="Y7:Y17" si="6">AVERAGE(V7:X7)</f>
        <v>3.8414634146341462</v>
      </c>
      <c r="Z7" s="67">
        <f t="shared" ref="Z7:Z17" si="7">STDEV(V7:X7)</f>
        <v>0.17246506858208491</v>
      </c>
    </row>
    <row r="8" spans="1:27" x14ac:dyDescent="0.25">
      <c r="B8" s="17" t="s">
        <v>9</v>
      </c>
      <c r="C8" s="18" t="s">
        <v>113</v>
      </c>
      <c r="D8" s="19" t="s">
        <v>45</v>
      </c>
      <c r="E8" s="20"/>
      <c r="F8" s="21">
        <v>9400000000</v>
      </c>
      <c r="G8" s="22">
        <v>10000000000</v>
      </c>
      <c r="H8" s="23"/>
      <c r="I8" s="24">
        <f t="shared" si="0"/>
        <v>9700000000</v>
      </c>
      <c r="J8" s="25">
        <f t="shared" si="1"/>
        <v>9.9731278535996992</v>
      </c>
      <c r="K8" s="26">
        <f t="shared" si="1"/>
        <v>10</v>
      </c>
      <c r="L8" s="27"/>
      <c r="M8" s="28">
        <f t="shared" si="2"/>
        <v>9.9865639267998496</v>
      </c>
      <c r="N8" s="29">
        <f t="shared" si="3"/>
        <v>1.9001476944690354E-2</v>
      </c>
      <c r="P8" s="156"/>
      <c r="Q8" s="17" t="s">
        <v>9</v>
      </c>
      <c r="R8" s="68">
        <v>90000000000</v>
      </c>
      <c r="S8" s="21">
        <v>9400000000</v>
      </c>
      <c r="T8" s="22">
        <v>10000000000</v>
      </c>
      <c r="U8" s="23"/>
      <c r="V8" s="69">
        <f t="shared" si="4"/>
        <v>10.444444444444445</v>
      </c>
      <c r="W8" s="70">
        <f t="shared" si="5"/>
        <v>11.111111111111111</v>
      </c>
      <c r="X8" s="71"/>
      <c r="Y8" s="72">
        <f t="shared" si="6"/>
        <v>10.777777777777779</v>
      </c>
      <c r="Z8" s="71">
        <f t="shared" si="7"/>
        <v>0.47140452079103123</v>
      </c>
      <c r="AA8" s="54"/>
    </row>
    <row r="9" spans="1:27" x14ac:dyDescent="0.25">
      <c r="B9" s="17" t="s">
        <v>10</v>
      </c>
      <c r="C9" s="18" t="s">
        <v>114</v>
      </c>
      <c r="D9" s="19" t="s">
        <v>44</v>
      </c>
      <c r="E9" s="20" t="s">
        <v>16</v>
      </c>
      <c r="F9" s="21">
        <v>11100000000</v>
      </c>
      <c r="G9" s="22">
        <v>12000000000</v>
      </c>
      <c r="H9" s="23">
        <v>10000000000</v>
      </c>
      <c r="I9" s="24">
        <f t="shared" si="0"/>
        <v>11033333333.333334</v>
      </c>
      <c r="J9" s="25">
        <f t="shared" si="1"/>
        <v>10.045322978786658</v>
      </c>
      <c r="K9" s="26">
        <f t="shared" si="1"/>
        <v>10.079181246047625</v>
      </c>
      <c r="L9" s="27">
        <f t="shared" si="1"/>
        <v>10</v>
      </c>
      <c r="M9" s="28">
        <f t="shared" si="2"/>
        <v>10.041501408278094</v>
      </c>
      <c r="N9" s="29">
        <f t="shared" si="3"/>
        <v>3.9728714203678649E-2</v>
      </c>
      <c r="P9" s="156"/>
      <c r="Q9" s="17" t="s">
        <v>10</v>
      </c>
      <c r="R9" s="73">
        <v>23533333333.333332</v>
      </c>
      <c r="S9" s="21">
        <v>11100000000</v>
      </c>
      <c r="T9" s="22">
        <v>12000000000</v>
      </c>
      <c r="U9" s="23">
        <v>10000000000</v>
      </c>
      <c r="V9" s="69">
        <f t="shared" si="4"/>
        <v>47.167138810198303</v>
      </c>
      <c r="W9" s="70">
        <f t="shared" si="5"/>
        <v>50.991501416430594</v>
      </c>
      <c r="X9" s="71">
        <f t="shared" ref="X9:X17" si="8">(U9/R9)*100</f>
        <v>42.492917847025495</v>
      </c>
      <c r="Y9" s="72">
        <f t="shared" si="6"/>
        <v>46.883852691218131</v>
      </c>
      <c r="Z9" s="74">
        <f t="shared" si="7"/>
        <v>4.2563680456987871</v>
      </c>
    </row>
    <row r="10" spans="1:27" x14ac:dyDescent="0.25">
      <c r="B10" s="17" t="s">
        <v>11</v>
      </c>
      <c r="C10" s="18" t="s">
        <v>115</v>
      </c>
      <c r="D10" s="19" t="s">
        <v>73</v>
      </c>
      <c r="E10" s="20" t="s">
        <v>62</v>
      </c>
      <c r="F10" s="21">
        <v>14700000000</v>
      </c>
      <c r="G10" s="22">
        <v>16000000000</v>
      </c>
      <c r="H10" s="23">
        <v>15000000000</v>
      </c>
      <c r="I10" s="24">
        <f t="shared" si="0"/>
        <v>15233333333.333334</v>
      </c>
      <c r="J10" s="25">
        <f t="shared" si="1"/>
        <v>10.167317334748176</v>
      </c>
      <c r="K10" s="26">
        <f t="shared" si="1"/>
        <v>10.204119982655925</v>
      </c>
      <c r="L10" s="27">
        <f t="shared" si="1"/>
        <v>10.176091259055681</v>
      </c>
      <c r="M10" s="28">
        <f t="shared" si="2"/>
        <v>10.182509525486594</v>
      </c>
      <c r="N10" s="29">
        <f t="shared" si="3"/>
        <v>1.9222495447757691E-2</v>
      </c>
      <c r="P10" s="156"/>
      <c r="Q10" s="17" t="s">
        <v>11</v>
      </c>
      <c r="R10" s="62">
        <v>21000000000</v>
      </c>
      <c r="S10" s="21">
        <v>14700000000</v>
      </c>
      <c r="T10" s="22">
        <v>16000000000</v>
      </c>
      <c r="U10" s="23">
        <v>15000000000</v>
      </c>
      <c r="V10" s="69">
        <f t="shared" si="4"/>
        <v>70</v>
      </c>
      <c r="W10" s="70">
        <f t="shared" si="5"/>
        <v>76.19047619047619</v>
      </c>
      <c r="X10" s="71">
        <f t="shared" si="8"/>
        <v>71.428571428571431</v>
      </c>
      <c r="Y10" s="72">
        <f t="shared" si="6"/>
        <v>72.539682539682545</v>
      </c>
      <c r="Z10" s="74">
        <f t="shared" si="7"/>
        <v>3.2413615645495448</v>
      </c>
    </row>
    <row r="11" spans="1:27" ht="15.75" thickBot="1" x14ac:dyDescent="0.3">
      <c r="B11" s="30" t="s">
        <v>12</v>
      </c>
      <c r="C11" s="31" t="s">
        <v>116</v>
      </c>
      <c r="D11" s="32" t="s">
        <v>43</v>
      </c>
      <c r="E11" s="33" t="s">
        <v>63</v>
      </c>
      <c r="F11" s="34">
        <v>13800000000</v>
      </c>
      <c r="G11" s="35">
        <v>13500000000</v>
      </c>
      <c r="H11" s="36">
        <v>15000000000</v>
      </c>
      <c r="I11" s="37">
        <f t="shared" si="0"/>
        <v>14100000000</v>
      </c>
      <c r="J11" s="38">
        <f t="shared" si="1"/>
        <v>10.139879086401237</v>
      </c>
      <c r="K11" s="39">
        <f t="shared" si="1"/>
        <v>10.130333768495007</v>
      </c>
      <c r="L11" s="40">
        <f t="shared" si="1"/>
        <v>10.176091259055681</v>
      </c>
      <c r="M11" s="41">
        <f t="shared" si="2"/>
        <v>10.148768037983976</v>
      </c>
      <c r="N11" s="42">
        <f t="shared" si="3"/>
        <v>2.4139119304207358E-2</v>
      </c>
      <c r="P11" s="157"/>
      <c r="Q11" s="30" t="s">
        <v>12</v>
      </c>
      <c r="R11" s="75">
        <v>22333333333.333332</v>
      </c>
      <c r="S11" s="34">
        <v>13800000000</v>
      </c>
      <c r="T11" s="35">
        <v>13500000000</v>
      </c>
      <c r="U11" s="36">
        <v>15000000000</v>
      </c>
      <c r="V11" s="76">
        <f t="shared" si="4"/>
        <v>61.791044776119406</v>
      </c>
      <c r="W11" s="77">
        <f t="shared" si="5"/>
        <v>60.447761194029859</v>
      </c>
      <c r="X11" s="78">
        <f t="shared" si="8"/>
        <v>67.164179104477611</v>
      </c>
      <c r="Y11" s="79">
        <f t="shared" si="6"/>
        <v>63.134328358208961</v>
      </c>
      <c r="Z11" s="80">
        <f t="shared" si="7"/>
        <v>3.5539942984449686</v>
      </c>
    </row>
    <row r="12" spans="1:27" ht="18" thickBot="1" x14ac:dyDescent="0.3">
      <c r="B12" s="138" t="s">
        <v>18</v>
      </c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40"/>
      <c r="P12" s="155" t="s">
        <v>103</v>
      </c>
      <c r="Q12" s="4" t="s">
        <v>7</v>
      </c>
      <c r="R12" s="73">
        <v>5550000000</v>
      </c>
      <c r="S12" s="8">
        <v>1940000000</v>
      </c>
      <c r="T12" s="9">
        <v>1850000000</v>
      </c>
      <c r="U12" s="10">
        <v>2000000000</v>
      </c>
      <c r="V12" s="57">
        <f t="shared" si="4"/>
        <v>34.954954954954957</v>
      </c>
      <c r="W12" s="58">
        <f t="shared" si="5"/>
        <v>33.333333333333329</v>
      </c>
      <c r="X12" s="59">
        <f t="shared" si="8"/>
        <v>36.036036036036037</v>
      </c>
      <c r="Y12" s="60">
        <f t="shared" si="6"/>
        <v>34.774774774774777</v>
      </c>
      <c r="Z12" s="61">
        <f t="shared" si="7"/>
        <v>1.360330528877616</v>
      </c>
    </row>
    <row r="13" spans="1:27" ht="15.75" thickBot="1" x14ac:dyDescent="0.3">
      <c r="B13" s="141" t="s">
        <v>0</v>
      </c>
      <c r="C13" s="143" t="s">
        <v>1</v>
      </c>
      <c r="D13" s="144"/>
      <c r="E13" s="145"/>
      <c r="F13" s="143" t="s">
        <v>2</v>
      </c>
      <c r="G13" s="144"/>
      <c r="H13" s="145"/>
      <c r="I13" s="146" t="s">
        <v>3</v>
      </c>
      <c r="J13" s="143" t="s">
        <v>4</v>
      </c>
      <c r="K13" s="144"/>
      <c r="L13" s="145"/>
      <c r="M13" s="146" t="s">
        <v>5</v>
      </c>
      <c r="N13" s="148" t="s">
        <v>6</v>
      </c>
      <c r="P13" s="156"/>
      <c r="Q13" s="17" t="s">
        <v>8</v>
      </c>
      <c r="R13" s="62">
        <v>4800000000</v>
      </c>
      <c r="S13" s="21">
        <v>1900000000</v>
      </c>
      <c r="T13" s="22">
        <v>2100000000</v>
      </c>
      <c r="U13" s="23">
        <v>2000000000</v>
      </c>
      <c r="V13" s="69">
        <f t="shared" si="4"/>
        <v>39.583333333333329</v>
      </c>
      <c r="W13" s="70">
        <f t="shared" si="5"/>
        <v>43.75</v>
      </c>
      <c r="X13" s="71">
        <f t="shared" si="8"/>
        <v>41.666666666666671</v>
      </c>
      <c r="Y13" s="72">
        <f t="shared" si="6"/>
        <v>41.666666666666664</v>
      </c>
      <c r="Z13" s="74">
        <f t="shared" si="7"/>
        <v>2.0833333333333357</v>
      </c>
    </row>
    <row r="14" spans="1:27" ht="15.75" thickBot="1" x14ac:dyDescent="0.3">
      <c r="B14" s="142"/>
      <c r="C14" s="1">
        <v>-5</v>
      </c>
      <c r="D14" s="2">
        <v>-6</v>
      </c>
      <c r="E14" s="3">
        <v>-7</v>
      </c>
      <c r="F14" s="1">
        <v>-5</v>
      </c>
      <c r="G14" s="2">
        <v>-6</v>
      </c>
      <c r="H14" s="3">
        <v>-7</v>
      </c>
      <c r="I14" s="147"/>
      <c r="J14" s="1">
        <v>-5</v>
      </c>
      <c r="K14" s="2">
        <v>-6</v>
      </c>
      <c r="L14" s="3">
        <v>-7</v>
      </c>
      <c r="M14" s="147"/>
      <c r="N14" s="149"/>
      <c r="P14" s="156"/>
      <c r="Q14" s="17" t="s">
        <v>9</v>
      </c>
      <c r="R14" s="62">
        <v>590000000</v>
      </c>
      <c r="S14" s="21">
        <v>405000000</v>
      </c>
      <c r="T14" s="22">
        <v>400000000</v>
      </c>
      <c r="U14" s="23"/>
      <c r="V14" s="69">
        <f t="shared" si="4"/>
        <v>68.644067796610159</v>
      </c>
      <c r="W14" s="70">
        <f t="shared" si="5"/>
        <v>67.796610169491515</v>
      </c>
      <c r="X14" s="71"/>
      <c r="Y14" s="72">
        <f t="shared" si="6"/>
        <v>68.220338983050837</v>
      </c>
      <c r="Z14" s="74">
        <f t="shared" si="7"/>
        <v>0.59924303490385344</v>
      </c>
    </row>
    <row r="15" spans="1:27" x14ac:dyDescent="0.25">
      <c r="B15" s="4" t="s">
        <v>7</v>
      </c>
      <c r="C15" s="5" t="s">
        <v>120</v>
      </c>
      <c r="D15" s="6" t="s">
        <v>52</v>
      </c>
      <c r="E15" s="7" t="s">
        <v>119</v>
      </c>
      <c r="F15" s="8">
        <v>1940000000</v>
      </c>
      <c r="G15" s="9">
        <v>1850000000</v>
      </c>
      <c r="H15" s="10">
        <v>2000000000</v>
      </c>
      <c r="I15" s="11">
        <f t="shared" ref="I15:I20" si="9">AVERAGE(F15:H15)</f>
        <v>1930000000</v>
      </c>
      <c r="J15" s="12">
        <f t="shared" ref="J15:L20" si="10">LOG(F15)</f>
        <v>9.2878017299302265</v>
      </c>
      <c r="K15" s="13">
        <f t="shared" si="10"/>
        <v>9.2671717284030137</v>
      </c>
      <c r="L15" s="14">
        <f t="shared" si="10"/>
        <v>9.3010299956639813</v>
      </c>
      <c r="M15" s="15">
        <f t="shared" ref="M15:M20" si="11">AVERAGE(J15:L15)</f>
        <v>9.2853344846657411</v>
      </c>
      <c r="N15" s="16">
        <f t="shared" ref="N15:N20" si="12">STDEV(J15:L15)</f>
        <v>1.7063441618709943E-2</v>
      </c>
      <c r="P15" s="156"/>
      <c r="Q15" s="17" t="s">
        <v>10</v>
      </c>
      <c r="R15" s="62">
        <v>965000000</v>
      </c>
      <c r="S15" s="21">
        <v>560000000</v>
      </c>
      <c r="T15" s="22">
        <v>550000000</v>
      </c>
      <c r="U15" s="23"/>
      <c r="V15" s="69">
        <f t="shared" si="4"/>
        <v>58.031088082901547</v>
      </c>
      <c r="W15" s="70">
        <f t="shared" si="5"/>
        <v>56.994818652849744</v>
      </c>
      <c r="X15" s="71"/>
      <c r="Y15" s="72">
        <f t="shared" si="6"/>
        <v>57.512953367875646</v>
      </c>
      <c r="Z15" s="74">
        <f t="shared" si="7"/>
        <v>0.73275314112594858</v>
      </c>
    </row>
    <row r="16" spans="1:27" x14ac:dyDescent="0.25">
      <c r="B16" s="17" t="s">
        <v>8</v>
      </c>
      <c r="C16" s="18" t="s">
        <v>117</v>
      </c>
      <c r="D16" s="19" t="s">
        <v>118</v>
      </c>
      <c r="E16" s="20" t="s">
        <v>53</v>
      </c>
      <c r="F16" s="21">
        <v>1900000000</v>
      </c>
      <c r="G16" s="22">
        <v>2100000000</v>
      </c>
      <c r="H16" s="23">
        <v>2000000000</v>
      </c>
      <c r="I16" s="24">
        <f t="shared" si="9"/>
        <v>2000000000</v>
      </c>
      <c r="J16" s="25">
        <f t="shared" si="10"/>
        <v>9.2787536009528289</v>
      </c>
      <c r="K16" s="26">
        <f t="shared" si="10"/>
        <v>9.3222192947339195</v>
      </c>
      <c r="L16" s="27">
        <f t="shared" si="10"/>
        <v>9.3010299956639813</v>
      </c>
      <c r="M16" s="28">
        <f t="shared" si="11"/>
        <v>9.3006676304502438</v>
      </c>
      <c r="N16" s="29">
        <f t="shared" si="12"/>
        <v>2.1735112499800441E-2</v>
      </c>
      <c r="P16" s="156"/>
      <c r="Q16" s="17" t="s">
        <v>11</v>
      </c>
      <c r="R16" s="62">
        <v>2800000000</v>
      </c>
      <c r="S16" s="81">
        <v>920000000</v>
      </c>
      <c r="T16" s="82">
        <v>900000000</v>
      </c>
      <c r="U16" s="83">
        <v>1000000000</v>
      </c>
      <c r="V16" s="84">
        <f t="shared" si="4"/>
        <v>32.857142857142854</v>
      </c>
      <c r="W16" s="85">
        <f t="shared" si="5"/>
        <v>32.142857142857146</v>
      </c>
      <c r="X16" s="86">
        <f t="shared" si="8"/>
        <v>35.714285714285715</v>
      </c>
      <c r="Y16" s="87">
        <f t="shared" si="6"/>
        <v>33.571428571428577</v>
      </c>
      <c r="Z16" s="88">
        <f t="shared" si="7"/>
        <v>1.8898223650461361</v>
      </c>
    </row>
    <row r="17" spans="2:27" ht="15.75" thickBot="1" x14ac:dyDescent="0.3">
      <c r="B17" s="17" t="s">
        <v>9</v>
      </c>
      <c r="C17" s="18" t="s">
        <v>47</v>
      </c>
      <c r="D17" s="19" t="s">
        <v>121</v>
      </c>
      <c r="E17" s="20"/>
      <c r="F17" s="21">
        <v>405000000</v>
      </c>
      <c r="G17" s="22">
        <v>400000000</v>
      </c>
      <c r="H17" s="23"/>
      <c r="I17" s="24">
        <f t="shared" si="9"/>
        <v>402500000</v>
      </c>
      <c r="J17" s="25">
        <f t="shared" si="10"/>
        <v>8.6074550232146692</v>
      </c>
      <c r="K17" s="26">
        <f t="shared" si="10"/>
        <v>8.6020599913279625</v>
      </c>
      <c r="L17" s="27"/>
      <c r="M17" s="28">
        <f t="shared" si="11"/>
        <v>8.6047575072713158</v>
      </c>
      <c r="N17" s="29">
        <f t="shared" si="12"/>
        <v>3.8148636318079236E-3</v>
      </c>
      <c r="P17" s="157"/>
      <c r="Q17" s="30" t="s">
        <v>12</v>
      </c>
      <c r="R17" s="75">
        <v>2825000000</v>
      </c>
      <c r="S17" s="89">
        <v>1080000000</v>
      </c>
      <c r="T17" s="90">
        <v>1200000000</v>
      </c>
      <c r="U17" s="91">
        <v>1000000000</v>
      </c>
      <c r="V17" s="92">
        <f t="shared" si="4"/>
        <v>38.230088495575224</v>
      </c>
      <c r="W17" s="93">
        <f t="shared" si="5"/>
        <v>42.477876106194692</v>
      </c>
      <c r="X17" s="94">
        <f t="shared" si="8"/>
        <v>35.398230088495573</v>
      </c>
      <c r="Y17" s="95">
        <f t="shared" si="6"/>
        <v>38.702064896755161</v>
      </c>
      <c r="Z17" s="96">
        <f t="shared" si="7"/>
        <v>3.5633436862634826</v>
      </c>
    </row>
    <row r="18" spans="2:27" x14ac:dyDescent="0.25">
      <c r="B18" s="17" t="s">
        <v>10</v>
      </c>
      <c r="C18" s="18" t="s">
        <v>123</v>
      </c>
      <c r="D18" s="19" t="s">
        <v>122</v>
      </c>
      <c r="E18" s="20"/>
      <c r="F18" s="21">
        <v>560000000</v>
      </c>
      <c r="G18" s="22">
        <v>550000000</v>
      </c>
      <c r="H18" s="23"/>
      <c r="I18" s="24">
        <f t="shared" si="9"/>
        <v>555000000</v>
      </c>
      <c r="J18" s="25">
        <f t="shared" si="10"/>
        <v>8.7481880270062007</v>
      </c>
      <c r="K18" s="26">
        <f t="shared" si="10"/>
        <v>8.7403626894942441</v>
      </c>
      <c r="L18" s="27"/>
      <c r="M18" s="28">
        <f t="shared" si="11"/>
        <v>8.7442753582502224</v>
      </c>
      <c r="N18" s="29">
        <f t="shared" si="12"/>
        <v>5.5333492197779605E-3</v>
      </c>
    </row>
    <row r="19" spans="2:27" x14ac:dyDescent="0.25">
      <c r="B19" s="105" t="s">
        <v>11</v>
      </c>
      <c r="C19" s="106" t="s">
        <v>48</v>
      </c>
      <c r="D19" s="107" t="s">
        <v>51</v>
      </c>
      <c r="E19" s="108" t="s">
        <v>16</v>
      </c>
      <c r="F19" s="81">
        <v>920000000</v>
      </c>
      <c r="G19" s="82">
        <v>900000000</v>
      </c>
      <c r="H19" s="83">
        <v>1000000000</v>
      </c>
      <c r="I19" s="109">
        <f t="shared" si="9"/>
        <v>940000000</v>
      </c>
      <c r="J19" s="110">
        <f t="shared" si="10"/>
        <v>8.9637878273455556</v>
      </c>
      <c r="K19" s="111">
        <f t="shared" si="10"/>
        <v>8.9542425094393252</v>
      </c>
      <c r="L19" s="112">
        <f t="shared" si="10"/>
        <v>9</v>
      </c>
      <c r="M19" s="113">
        <f t="shared" si="11"/>
        <v>8.9726767789282942</v>
      </c>
      <c r="N19" s="114">
        <f t="shared" si="12"/>
        <v>2.4139119304207358E-2</v>
      </c>
    </row>
    <row r="20" spans="2:27" ht="15.75" thickBot="1" x14ac:dyDescent="0.3">
      <c r="B20" s="115" t="s">
        <v>12</v>
      </c>
      <c r="C20" s="116" t="s">
        <v>49</v>
      </c>
      <c r="D20" s="117" t="s">
        <v>50</v>
      </c>
      <c r="E20" s="118" t="s">
        <v>16</v>
      </c>
      <c r="F20" s="89">
        <v>1080000000</v>
      </c>
      <c r="G20" s="90">
        <v>1200000000</v>
      </c>
      <c r="H20" s="91">
        <v>1000000000</v>
      </c>
      <c r="I20" s="119">
        <f t="shared" si="9"/>
        <v>1093333333.3333333</v>
      </c>
      <c r="J20" s="120">
        <f t="shared" si="10"/>
        <v>9.0334237554869503</v>
      </c>
      <c r="K20" s="121">
        <f t="shared" si="10"/>
        <v>9.0791812460476251</v>
      </c>
      <c r="L20" s="122">
        <f t="shared" si="10"/>
        <v>9</v>
      </c>
      <c r="M20" s="123">
        <f t="shared" si="11"/>
        <v>9.0375350005115251</v>
      </c>
      <c r="N20" s="124">
        <f t="shared" si="12"/>
        <v>3.9750398528224914E-2</v>
      </c>
    </row>
    <row r="24" spans="2:27" ht="15.75" thickBot="1" x14ac:dyDescent="0.3">
      <c r="R24" s="55" t="s">
        <v>110</v>
      </c>
    </row>
    <row r="25" spans="2:27" ht="15.75" thickBot="1" x14ac:dyDescent="0.3">
      <c r="P25" s="158" t="s">
        <v>0</v>
      </c>
      <c r="Q25" s="159"/>
      <c r="R25" s="161" t="s">
        <v>190</v>
      </c>
      <c r="S25" s="163" t="s">
        <v>192</v>
      </c>
      <c r="T25" s="164"/>
      <c r="U25" s="165"/>
      <c r="V25" s="163" t="s">
        <v>191</v>
      </c>
      <c r="W25" s="164"/>
      <c r="X25" s="165"/>
      <c r="Y25" s="166" t="s">
        <v>105</v>
      </c>
      <c r="Z25" s="153" t="s">
        <v>106</v>
      </c>
    </row>
    <row r="26" spans="2:27" ht="15.75" thickBot="1" x14ac:dyDescent="0.3">
      <c r="P26" s="160"/>
      <c r="Q26" s="149"/>
      <c r="R26" s="162"/>
      <c r="S26" s="1" t="s">
        <v>107</v>
      </c>
      <c r="T26" s="2" t="s">
        <v>108</v>
      </c>
      <c r="U26" s="3" t="s">
        <v>109</v>
      </c>
      <c r="V26" s="1" t="s">
        <v>107</v>
      </c>
      <c r="W26" s="2" t="s">
        <v>108</v>
      </c>
      <c r="X26" s="3" t="s">
        <v>109</v>
      </c>
      <c r="Y26" s="147"/>
      <c r="Z26" s="154"/>
    </row>
    <row r="27" spans="2:27" x14ac:dyDescent="0.25">
      <c r="P27" s="155" t="s">
        <v>17</v>
      </c>
      <c r="Q27" s="4" t="s">
        <v>7</v>
      </c>
      <c r="R27" s="130">
        <f>LOG(R6)</f>
        <v>11.178976947293169</v>
      </c>
      <c r="S27" s="12">
        <f t="shared" ref="S27:T27" si="13">LOG(S6)</f>
        <v>9.9111576087399769</v>
      </c>
      <c r="T27" s="13">
        <f t="shared" si="13"/>
        <v>9.9294189257142929</v>
      </c>
      <c r="U27" s="14"/>
      <c r="V27" s="57">
        <f>R27-S27</f>
        <v>1.267819338553192</v>
      </c>
      <c r="W27" s="58">
        <f>R27-T27</f>
        <v>1.249558021578876</v>
      </c>
      <c r="X27" s="59"/>
      <c r="Y27" s="60">
        <f>AVERAGE(V27:X27)</f>
        <v>1.258688680066034</v>
      </c>
      <c r="Z27" s="61">
        <f>STDEV(V27:X27)</f>
        <v>1.2912701065935842E-2</v>
      </c>
    </row>
    <row r="28" spans="2:27" x14ac:dyDescent="0.25">
      <c r="P28" s="156"/>
      <c r="Q28" s="17" t="s">
        <v>8</v>
      </c>
      <c r="R28" s="131">
        <f t="shared" ref="R28:R38" si="14">LOG(R7)</f>
        <v>11.214843848047698</v>
      </c>
      <c r="S28" s="25">
        <f t="shared" ref="S28:T28" si="15">LOG(S7)</f>
        <v>9.7853298350107671</v>
      </c>
      <c r="T28" s="26">
        <f t="shared" si="15"/>
        <v>9.8129133566428557</v>
      </c>
      <c r="U28" s="27"/>
      <c r="V28" s="63">
        <f t="shared" ref="V28:V38" si="16">R28-S28</f>
        <v>1.4295140130369308</v>
      </c>
      <c r="W28" s="64">
        <f t="shared" ref="W28:W38" si="17">R28-T28</f>
        <v>1.4019304914048423</v>
      </c>
      <c r="X28" s="65"/>
      <c r="Y28" s="66">
        <f t="shared" ref="Y28:Y38" si="18">AVERAGE(V28:X28)</f>
        <v>1.4157222522208865</v>
      </c>
      <c r="Z28" s="67">
        <f t="shared" ref="Z28:Z38" si="19">STDEV(V28:X28)</f>
        <v>1.9504495195055638E-2</v>
      </c>
    </row>
    <row r="29" spans="2:27" x14ac:dyDescent="0.25">
      <c r="P29" s="156"/>
      <c r="Q29" s="17" t="s">
        <v>9</v>
      </c>
      <c r="R29" s="132">
        <f t="shared" si="14"/>
        <v>10.954242509439325</v>
      </c>
      <c r="S29" s="25">
        <f t="shared" ref="S29:T29" si="20">LOG(S8)</f>
        <v>9.9731278535996992</v>
      </c>
      <c r="T29" s="26">
        <f t="shared" si="20"/>
        <v>10</v>
      </c>
      <c r="U29" s="27"/>
      <c r="V29" s="69">
        <f t="shared" si="16"/>
        <v>0.98111465583962598</v>
      </c>
      <c r="W29" s="70">
        <f t="shared" si="17"/>
        <v>0.9542425094393252</v>
      </c>
      <c r="X29" s="71"/>
      <c r="Y29" s="72">
        <f t="shared" si="18"/>
        <v>0.96767858263947559</v>
      </c>
      <c r="Z29" s="71">
        <f t="shared" si="19"/>
        <v>1.9001476944690354E-2</v>
      </c>
      <c r="AA29" s="54"/>
    </row>
    <row r="30" spans="2:27" x14ac:dyDescent="0.25">
      <c r="P30" s="156"/>
      <c r="Q30" s="17" t="s">
        <v>10</v>
      </c>
      <c r="R30" s="133">
        <f t="shared" si="14"/>
        <v>10.371683446332142</v>
      </c>
      <c r="S30" s="25">
        <f t="shared" ref="S30:U30" si="21">LOG(S9)</f>
        <v>10.045322978786658</v>
      </c>
      <c r="T30" s="26">
        <f t="shared" si="21"/>
        <v>10.079181246047625</v>
      </c>
      <c r="U30" s="27">
        <f t="shared" si="21"/>
        <v>10</v>
      </c>
      <c r="V30" s="69">
        <f t="shared" si="16"/>
        <v>0.32636046754548431</v>
      </c>
      <c r="W30" s="70">
        <f t="shared" si="17"/>
        <v>0.29250220028451679</v>
      </c>
      <c r="X30" s="71">
        <f t="shared" ref="X30:X38" si="22">R30-U30</f>
        <v>0.3716834463321419</v>
      </c>
      <c r="Y30" s="72">
        <f t="shared" si="18"/>
        <v>0.33018203805404767</v>
      </c>
      <c r="Z30" s="74">
        <f t="shared" si="19"/>
        <v>3.9728714203678649E-2</v>
      </c>
    </row>
    <row r="31" spans="2:27" x14ac:dyDescent="0.25">
      <c r="P31" s="156"/>
      <c r="Q31" s="17" t="s">
        <v>11</v>
      </c>
      <c r="R31" s="131">
        <f t="shared" si="14"/>
        <v>10.32221929473392</v>
      </c>
      <c r="S31" s="25">
        <f t="shared" ref="S31:U31" si="23">LOG(S10)</f>
        <v>10.167317334748176</v>
      </c>
      <c r="T31" s="26">
        <f t="shared" si="23"/>
        <v>10.204119982655925</v>
      </c>
      <c r="U31" s="27">
        <f t="shared" si="23"/>
        <v>10.176091259055681</v>
      </c>
      <c r="V31" s="69">
        <f t="shared" si="16"/>
        <v>0.15490195998574308</v>
      </c>
      <c r="W31" s="70">
        <f t="shared" si="17"/>
        <v>0.11809931207799451</v>
      </c>
      <c r="X31" s="71">
        <f t="shared" si="22"/>
        <v>0.14612803567823818</v>
      </c>
      <c r="Y31" s="72">
        <f t="shared" si="18"/>
        <v>0.13970976924732526</v>
      </c>
      <c r="Z31" s="74">
        <f t="shared" si="19"/>
        <v>1.922249544775774E-2</v>
      </c>
    </row>
    <row r="32" spans="2:27" ht="15.75" thickBot="1" x14ac:dyDescent="0.3">
      <c r="P32" s="157"/>
      <c r="Q32" s="30" t="s">
        <v>12</v>
      </c>
      <c r="R32" s="134">
        <f t="shared" si="14"/>
        <v>10.348953547981164</v>
      </c>
      <c r="S32" s="38">
        <f t="shared" ref="S32:U32" si="24">LOG(S11)</f>
        <v>10.139879086401237</v>
      </c>
      <c r="T32" s="39">
        <f t="shared" si="24"/>
        <v>10.130333768495007</v>
      </c>
      <c r="U32" s="40">
        <f t="shared" si="24"/>
        <v>10.176091259055681</v>
      </c>
      <c r="V32" s="76">
        <f t="shared" si="16"/>
        <v>0.20907446157992737</v>
      </c>
      <c r="W32" s="77">
        <f t="shared" si="17"/>
        <v>0.21861977948615774</v>
      </c>
      <c r="X32" s="78">
        <f t="shared" si="22"/>
        <v>0.17286228892548294</v>
      </c>
      <c r="Y32" s="79">
        <f t="shared" si="18"/>
        <v>0.20018550999718934</v>
      </c>
      <c r="Z32" s="80">
        <f t="shared" si="19"/>
        <v>2.4139119304207358E-2</v>
      </c>
    </row>
    <row r="33" spans="16:26" x14ac:dyDescent="0.25">
      <c r="P33" s="155" t="s">
        <v>103</v>
      </c>
      <c r="Q33" s="4" t="s">
        <v>7</v>
      </c>
      <c r="R33" s="133">
        <f t="shared" si="14"/>
        <v>9.7442929831226763</v>
      </c>
      <c r="S33" s="12">
        <f t="shared" ref="S33:U33" si="25">LOG(S12)</f>
        <v>9.2878017299302265</v>
      </c>
      <c r="T33" s="13">
        <f t="shared" si="25"/>
        <v>9.2671717284030137</v>
      </c>
      <c r="U33" s="14">
        <f t="shared" si="25"/>
        <v>9.3010299956639813</v>
      </c>
      <c r="V33" s="57">
        <f t="shared" si="16"/>
        <v>0.45649125319244988</v>
      </c>
      <c r="W33" s="58">
        <f t="shared" si="17"/>
        <v>0.4771212547196626</v>
      </c>
      <c r="X33" s="59">
        <f t="shared" si="22"/>
        <v>0.44326298745869508</v>
      </c>
      <c r="Y33" s="60">
        <f t="shared" si="18"/>
        <v>0.45895849845693587</v>
      </c>
      <c r="Z33" s="61">
        <f t="shared" si="19"/>
        <v>1.7063441618709946E-2</v>
      </c>
    </row>
    <row r="34" spans="16:26" x14ac:dyDescent="0.25">
      <c r="P34" s="156"/>
      <c r="Q34" s="17" t="s">
        <v>8</v>
      </c>
      <c r="R34" s="131">
        <f t="shared" si="14"/>
        <v>9.6812412373755876</v>
      </c>
      <c r="S34" s="25">
        <f t="shared" ref="S34:U34" si="26">LOG(S13)</f>
        <v>9.2787536009528289</v>
      </c>
      <c r="T34" s="26">
        <f t="shared" si="26"/>
        <v>9.3222192947339195</v>
      </c>
      <c r="U34" s="27">
        <f t="shared" si="26"/>
        <v>9.3010299956639813</v>
      </c>
      <c r="V34" s="69">
        <f t="shared" si="16"/>
        <v>0.40248763642275875</v>
      </c>
      <c r="W34" s="70">
        <f t="shared" si="17"/>
        <v>0.35902194264166809</v>
      </c>
      <c r="X34" s="71">
        <f t="shared" si="22"/>
        <v>0.38021124171160636</v>
      </c>
      <c r="Y34" s="72">
        <f t="shared" si="18"/>
        <v>0.38057360692534442</v>
      </c>
      <c r="Z34" s="74">
        <f t="shared" si="19"/>
        <v>2.1735112499800445E-2</v>
      </c>
    </row>
    <row r="35" spans="16:26" x14ac:dyDescent="0.25">
      <c r="P35" s="156"/>
      <c r="Q35" s="17" t="s">
        <v>9</v>
      </c>
      <c r="R35" s="131">
        <f t="shared" si="14"/>
        <v>8.7708520116421447</v>
      </c>
      <c r="S35" s="25">
        <f t="shared" ref="S35:T35" si="27">LOG(S14)</f>
        <v>8.6074550232146692</v>
      </c>
      <c r="T35" s="26">
        <f t="shared" si="27"/>
        <v>8.6020599913279625</v>
      </c>
      <c r="U35" s="27"/>
      <c r="V35" s="69">
        <f t="shared" si="16"/>
        <v>0.16339698842747552</v>
      </c>
      <c r="W35" s="70">
        <f t="shared" si="17"/>
        <v>0.16879202031418217</v>
      </c>
      <c r="X35" s="71"/>
      <c r="Y35" s="72">
        <f t="shared" si="18"/>
        <v>0.16609450437082884</v>
      </c>
      <c r="Z35" s="74">
        <f t="shared" si="19"/>
        <v>3.8148636318079236E-3</v>
      </c>
    </row>
    <row r="36" spans="16:26" x14ac:dyDescent="0.25">
      <c r="P36" s="156"/>
      <c r="Q36" s="17" t="s">
        <v>10</v>
      </c>
      <c r="R36" s="131">
        <f t="shared" si="14"/>
        <v>8.9845273133437917</v>
      </c>
      <c r="S36" s="25">
        <f t="shared" ref="S36:T36" si="28">LOG(S15)</f>
        <v>8.7481880270062007</v>
      </c>
      <c r="T36" s="26">
        <f t="shared" si="28"/>
        <v>8.7403626894942441</v>
      </c>
      <c r="U36" s="27"/>
      <c r="V36" s="69">
        <f t="shared" si="16"/>
        <v>0.23633928633759105</v>
      </c>
      <c r="W36" s="70">
        <f t="shared" si="17"/>
        <v>0.24416462384954762</v>
      </c>
      <c r="X36" s="71"/>
      <c r="Y36" s="72">
        <f t="shared" si="18"/>
        <v>0.24025195509356934</v>
      </c>
      <c r="Z36" s="74">
        <f t="shared" si="19"/>
        <v>5.5333492197779605E-3</v>
      </c>
    </row>
    <row r="37" spans="16:26" x14ac:dyDescent="0.25">
      <c r="P37" s="156"/>
      <c r="Q37" s="17" t="s">
        <v>11</v>
      </c>
      <c r="R37" s="131">
        <f t="shared" si="14"/>
        <v>9.4471580313422194</v>
      </c>
      <c r="S37" s="110">
        <f t="shared" ref="S37:U37" si="29">LOG(S16)</f>
        <v>8.9637878273455556</v>
      </c>
      <c r="T37" s="111">
        <f t="shared" si="29"/>
        <v>8.9542425094393252</v>
      </c>
      <c r="U37" s="112">
        <f t="shared" si="29"/>
        <v>9</v>
      </c>
      <c r="V37" s="84">
        <f t="shared" si="16"/>
        <v>0.48337020399666386</v>
      </c>
      <c r="W37" s="85">
        <f t="shared" si="17"/>
        <v>0.49291552190289423</v>
      </c>
      <c r="X37" s="86">
        <f t="shared" si="22"/>
        <v>0.44715803134221943</v>
      </c>
      <c r="Y37" s="87">
        <f t="shared" si="18"/>
        <v>0.47448125241392586</v>
      </c>
      <c r="Z37" s="88">
        <f t="shared" si="19"/>
        <v>2.4139119304207358E-2</v>
      </c>
    </row>
    <row r="38" spans="16:26" ht="15.75" thickBot="1" x14ac:dyDescent="0.3">
      <c r="P38" s="157"/>
      <c r="Q38" s="30" t="s">
        <v>12</v>
      </c>
      <c r="R38" s="134">
        <f t="shared" si="14"/>
        <v>9.4510184521554574</v>
      </c>
      <c r="S38" s="120">
        <f t="shared" ref="S38:U38" si="30">LOG(S17)</f>
        <v>9.0334237554869503</v>
      </c>
      <c r="T38" s="121">
        <f t="shared" si="30"/>
        <v>9.0791812460476251</v>
      </c>
      <c r="U38" s="122">
        <f t="shared" si="30"/>
        <v>9</v>
      </c>
      <c r="V38" s="92">
        <f t="shared" si="16"/>
        <v>0.41759469666850713</v>
      </c>
      <c r="W38" s="93">
        <f t="shared" si="17"/>
        <v>0.37183720610783233</v>
      </c>
      <c r="X38" s="94">
        <f t="shared" si="22"/>
        <v>0.45101845215545744</v>
      </c>
      <c r="Y38" s="95">
        <f t="shared" si="18"/>
        <v>0.4134834516439323</v>
      </c>
      <c r="Z38" s="96">
        <f t="shared" si="19"/>
        <v>3.9750398528224914E-2</v>
      </c>
    </row>
  </sheetData>
  <mergeCells count="32">
    <mergeCell ref="B3:N3"/>
    <mergeCell ref="B4:B5"/>
    <mergeCell ref="C4:E4"/>
    <mergeCell ref="F4:H4"/>
    <mergeCell ref="I4:I5"/>
    <mergeCell ref="J4:L4"/>
    <mergeCell ref="M4:M5"/>
    <mergeCell ref="N4:N5"/>
    <mergeCell ref="B12:N12"/>
    <mergeCell ref="B13:B14"/>
    <mergeCell ref="C13:E13"/>
    <mergeCell ref="F13:H13"/>
    <mergeCell ref="I13:I14"/>
    <mergeCell ref="J13:L13"/>
    <mergeCell ref="M13:M14"/>
    <mergeCell ref="N13:N14"/>
    <mergeCell ref="Z4:Z5"/>
    <mergeCell ref="P6:P11"/>
    <mergeCell ref="P12:P17"/>
    <mergeCell ref="P4:Q5"/>
    <mergeCell ref="R4:R5"/>
    <mergeCell ref="S4:U4"/>
    <mergeCell ref="V4:X4"/>
    <mergeCell ref="Y4:Y5"/>
    <mergeCell ref="Z25:Z26"/>
    <mergeCell ref="P27:P32"/>
    <mergeCell ref="P33:P38"/>
    <mergeCell ref="P25:Q26"/>
    <mergeCell ref="R25:R26"/>
    <mergeCell ref="S25:U25"/>
    <mergeCell ref="V25:X25"/>
    <mergeCell ref="Y25:Y2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8"/>
  <sheetViews>
    <sheetView topLeftCell="AJ36" zoomScaleNormal="100" workbookViewId="0">
      <selection activeCell="AR24" sqref="AR24"/>
    </sheetView>
  </sheetViews>
  <sheetFormatPr defaultRowHeight="15" x14ac:dyDescent="0.25"/>
  <cols>
    <col min="11" max="11" width="11.140625" customWidth="1"/>
    <col min="16" max="16" width="15" customWidth="1"/>
    <col min="33" max="33" width="13.140625" customWidth="1"/>
    <col min="34" max="36" width="13.7109375" bestFit="1" customWidth="1"/>
    <col min="37" max="40" width="14.7109375" bestFit="1" customWidth="1"/>
    <col min="41" max="41" width="13.7109375" bestFit="1" customWidth="1"/>
  </cols>
  <sheetData>
    <row r="1" spans="1:34" x14ac:dyDescent="0.25">
      <c r="A1" t="s">
        <v>39</v>
      </c>
    </row>
    <row r="2" spans="1:34" ht="15.75" thickBot="1" x14ac:dyDescent="0.3"/>
    <row r="3" spans="1:34" x14ac:dyDescent="0.25">
      <c r="B3" s="167" t="s">
        <v>59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9"/>
      <c r="S3" s="167" t="s">
        <v>60</v>
      </c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9"/>
    </row>
    <row r="4" spans="1:34" ht="15.75" thickBot="1" x14ac:dyDescent="0.3">
      <c r="B4" s="170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2"/>
      <c r="S4" s="170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2"/>
    </row>
    <row r="5" spans="1:34" ht="18" thickBot="1" x14ac:dyDescent="0.3">
      <c r="B5" s="150" t="s">
        <v>17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2"/>
      <c r="S5" s="150" t="s">
        <v>17</v>
      </c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2"/>
    </row>
    <row r="6" spans="1:34" ht="15.75" customHeight="1" thickBot="1" x14ac:dyDescent="0.3">
      <c r="B6" s="141" t="s">
        <v>0</v>
      </c>
      <c r="C6" s="143" t="s">
        <v>1</v>
      </c>
      <c r="D6" s="144"/>
      <c r="E6" s="144"/>
      <c r="F6" s="145"/>
      <c r="G6" s="143" t="s">
        <v>2</v>
      </c>
      <c r="H6" s="144"/>
      <c r="I6" s="144"/>
      <c r="J6" s="145"/>
      <c r="K6" s="146" t="s">
        <v>3</v>
      </c>
      <c r="L6" s="143" t="s">
        <v>4</v>
      </c>
      <c r="M6" s="144"/>
      <c r="N6" s="144"/>
      <c r="O6" s="145"/>
      <c r="P6" s="146" t="s">
        <v>5</v>
      </c>
      <c r="Q6" s="148" t="s">
        <v>6</v>
      </c>
      <c r="S6" s="141" t="s">
        <v>0</v>
      </c>
      <c r="T6" s="143" t="s">
        <v>1</v>
      </c>
      <c r="U6" s="144"/>
      <c r="V6" s="144"/>
      <c r="W6" s="145"/>
      <c r="X6" s="143" t="s">
        <v>2</v>
      </c>
      <c r="Y6" s="144"/>
      <c r="Z6" s="144"/>
      <c r="AA6" s="145"/>
      <c r="AB6" s="146" t="s">
        <v>3</v>
      </c>
      <c r="AC6" s="143" t="s">
        <v>4</v>
      </c>
      <c r="AD6" s="144"/>
      <c r="AE6" s="144"/>
      <c r="AF6" s="145"/>
      <c r="AG6" s="146" t="s">
        <v>5</v>
      </c>
      <c r="AH6" s="148" t="s">
        <v>6</v>
      </c>
    </row>
    <row r="7" spans="1:34" ht="15.75" thickBot="1" x14ac:dyDescent="0.3">
      <c r="B7" s="142"/>
      <c r="C7" s="1">
        <v>-4</v>
      </c>
      <c r="D7" s="43">
        <v>-5</v>
      </c>
      <c r="E7" s="2">
        <v>-6</v>
      </c>
      <c r="F7" s="3">
        <v>-7</v>
      </c>
      <c r="G7" s="1">
        <v>-4</v>
      </c>
      <c r="H7" s="43">
        <v>-5</v>
      </c>
      <c r="I7" s="2">
        <v>-6</v>
      </c>
      <c r="J7" s="3">
        <v>-7</v>
      </c>
      <c r="K7" s="147"/>
      <c r="L7" s="1">
        <v>-4</v>
      </c>
      <c r="M7" s="43">
        <v>-5</v>
      </c>
      <c r="N7" s="2">
        <v>-6</v>
      </c>
      <c r="O7" s="3">
        <v>-7</v>
      </c>
      <c r="P7" s="147"/>
      <c r="Q7" s="149"/>
      <c r="S7" s="142"/>
      <c r="T7" s="1">
        <v>-4</v>
      </c>
      <c r="U7" s="43">
        <v>-5</v>
      </c>
      <c r="V7" s="2">
        <v>-6</v>
      </c>
      <c r="W7" s="3">
        <v>-7</v>
      </c>
      <c r="X7" s="1">
        <v>-4</v>
      </c>
      <c r="Y7" s="43">
        <v>-5</v>
      </c>
      <c r="Z7" s="2">
        <v>-6</v>
      </c>
      <c r="AA7" s="3">
        <v>-7</v>
      </c>
      <c r="AB7" s="147"/>
      <c r="AC7" s="1">
        <v>-4</v>
      </c>
      <c r="AD7" s="43">
        <v>-5</v>
      </c>
      <c r="AE7" s="2">
        <v>-6</v>
      </c>
      <c r="AF7" s="3">
        <v>-7</v>
      </c>
      <c r="AG7" s="147"/>
      <c r="AH7" s="149"/>
    </row>
    <row r="8" spans="1:34" x14ac:dyDescent="0.25">
      <c r="B8" s="4" t="s">
        <v>7</v>
      </c>
      <c r="C8" s="5"/>
      <c r="D8" s="44" t="s">
        <v>128</v>
      </c>
      <c r="E8" s="6" t="s">
        <v>66</v>
      </c>
      <c r="F8" s="7" t="s">
        <v>13</v>
      </c>
      <c r="G8" s="8"/>
      <c r="H8" s="50">
        <v>2850000000</v>
      </c>
      <c r="I8" s="9">
        <v>3200000000</v>
      </c>
      <c r="J8" s="10">
        <v>3000000000</v>
      </c>
      <c r="K8" s="11">
        <f t="shared" ref="K8:K13" si="0">AVERAGE(G8:J8)</f>
        <v>3016666666.6666665</v>
      </c>
      <c r="L8" s="12"/>
      <c r="M8" s="13">
        <f>LOG(H8)</f>
        <v>9.4548448600085102</v>
      </c>
      <c r="N8" s="13">
        <f>LOG(I8)</f>
        <v>9.5051499783199063</v>
      </c>
      <c r="O8" s="14">
        <f>LOG(J8)</f>
        <v>9.4771212547196626</v>
      </c>
      <c r="P8" s="15">
        <f t="shared" ref="P8:P13" si="1">AVERAGE(L8:O8)</f>
        <v>9.479038697682693</v>
      </c>
      <c r="Q8" s="16">
        <f t="shared" ref="Q8:Q13" si="2">STDEV(L8:O8)</f>
        <v>2.5207313873521806E-2</v>
      </c>
      <c r="S8" s="4" t="s">
        <v>7</v>
      </c>
      <c r="T8" s="5"/>
      <c r="U8" s="44" t="s">
        <v>81</v>
      </c>
      <c r="V8" s="6" t="s">
        <v>141</v>
      </c>
      <c r="W8" s="7" t="s">
        <v>62</v>
      </c>
      <c r="X8" s="8"/>
      <c r="Y8" s="50">
        <v>1590000000</v>
      </c>
      <c r="Z8" s="9">
        <v>2000000000</v>
      </c>
      <c r="AA8" s="10">
        <v>1500000000</v>
      </c>
      <c r="AB8" s="11">
        <f t="shared" ref="AB8:AB13" si="3">AVERAGE(X8:AA8)</f>
        <v>1696666666.6666667</v>
      </c>
      <c r="AC8" s="12"/>
      <c r="AD8" s="45">
        <f t="shared" ref="AC8:AD13" si="4">LOG(Y8)</f>
        <v>9.2013971243204509</v>
      </c>
      <c r="AE8" s="13">
        <f t="shared" ref="AE8:AE13" si="5">LOG(Z8)</f>
        <v>9.3010299956639813</v>
      </c>
      <c r="AF8" s="14">
        <f t="shared" ref="AF8:AF11" si="6">LOG(AA8)</f>
        <v>9.1760912590556813</v>
      </c>
      <c r="AG8" s="15">
        <f t="shared" ref="AG8:AG13" si="7">AVERAGE(AC8:AF8)</f>
        <v>9.2261727930133706</v>
      </c>
      <c r="AH8" s="16">
        <f t="shared" ref="AH8:AH13" si="8">STDEV(AC8:AF8)</f>
        <v>6.6051474591454412E-2</v>
      </c>
    </row>
    <row r="9" spans="1:34" x14ac:dyDescent="0.25">
      <c r="B9" s="17" t="s">
        <v>8</v>
      </c>
      <c r="C9" s="18"/>
      <c r="D9" s="46" t="s">
        <v>69</v>
      </c>
      <c r="E9" s="19" t="s">
        <v>130</v>
      </c>
      <c r="F9" s="20" t="s">
        <v>62</v>
      </c>
      <c r="G9" s="21"/>
      <c r="H9" s="51">
        <v>1190000000</v>
      </c>
      <c r="I9" s="22">
        <v>1200000000</v>
      </c>
      <c r="J9" s="23">
        <v>1500000000</v>
      </c>
      <c r="K9" s="24">
        <f t="shared" si="0"/>
        <v>1296666666.6666667</v>
      </c>
      <c r="L9" s="25"/>
      <c r="M9" s="47">
        <f t="shared" ref="M9:M13" si="9">LOG(H9)</f>
        <v>9.075546961392531</v>
      </c>
      <c r="N9" s="26">
        <f t="shared" ref="N9:O13" si="10">LOG(I9)</f>
        <v>9.0791812460476251</v>
      </c>
      <c r="O9" s="27">
        <f t="shared" si="10"/>
        <v>9.1760912590556813</v>
      </c>
      <c r="P9" s="28">
        <f t="shared" si="1"/>
        <v>9.1102731554986125</v>
      </c>
      <c r="Q9" s="29">
        <f t="shared" si="2"/>
        <v>5.7029107244681139E-2</v>
      </c>
      <c r="S9" s="17" t="s">
        <v>8</v>
      </c>
      <c r="T9" s="18" t="s">
        <v>80</v>
      </c>
      <c r="U9" s="46" t="s">
        <v>82</v>
      </c>
      <c r="V9" s="19" t="s">
        <v>54</v>
      </c>
      <c r="W9" s="20"/>
      <c r="X9" s="21">
        <v>101500000</v>
      </c>
      <c r="Y9" s="51">
        <v>130000000</v>
      </c>
      <c r="Z9" s="22">
        <v>200000000</v>
      </c>
      <c r="AA9" s="23"/>
      <c r="AB9" s="24">
        <f t="shared" si="3"/>
        <v>143833333.33333334</v>
      </c>
      <c r="AC9" s="25">
        <f t="shared" si="4"/>
        <v>8.0064660422492313</v>
      </c>
      <c r="AD9" s="47">
        <f t="shared" si="4"/>
        <v>8.1139433523068369</v>
      </c>
      <c r="AE9" s="26">
        <f t="shared" si="5"/>
        <v>8.3010299956639813</v>
      </c>
      <c r="AF9" s="27"/>
      <c r="AG9" s="28">
        <f t="shared" si="7"/>
        <v>8.1404797967400171</v>
      </c>
      <c r="AH9" s="29">
        <f t="shared" si="8"/>
        <v>0.14906413997067894</v>
      </c>
    </row>
    <row r="10" spans="1:34" x14ac:dyDescent="0.25">
      <c r="B10" s="17" t="s">
        <v>9</v>
      </c>
      <c r="C10" s="18"/>
      <c r="D10" s="46"/>
      <c r="E10" s="19" t="s">
        <v>67</v>
      </c>
      <c r="F10" s="20" t="s">
        <v>132</v>
      </c>
      <c r="G10" s="21"/>
      <c r="H10" s="51"/>
      <c r="I10" s="22">
        <v>4600000000</v>
      </c>
      <c r="J10" s="23">
        <v>4500000000</v>
      </c>
      <c r="K10" s="24">
        <f t="shared" si="0"/>
        <v>4550000000</v>
      </c>
      <c r="L10" s="25"/>
      <c r="M10" s="47"/>
      <c r="N10" s="26">
        <f t="shared" si="10"/>
        <v>9.6627578316815743</v>
      </c>
      <c r="O10" s="27">
        <f t="shared" si="10"/>
        <v>9.653212513775344</v>
      </c>
      <c r="P10" s="28">
        <f t="shared" si="1"/>
        <v>9.6579851727284591</v>
      </c>
      <c r="Q10" s="29">
        <f t="shared" si="2"/>
        <v>6.7495590200768694E-3</v>
      </c>
      <c r="S10" s="17" t="s">
        <v>9</v>
      </c>
      <c r="T10" s="18"/>
      <c r="U10" s="46" t="s">
        <v>142</v>
      </c>
      <c r="V10" s="19" t="s">
        <v>143</v>
      </c>
      <c r="W10" s="20" t="s">
        <v>13</v>
      </c>
      <c r="X10" s="21"/>
      <c r="Y10" s="51">
        <v>2260000000</v>
      </c>
      <c r="Z10" s="22">
        <v>3300000000</v>
      </c>
      <c r="AA10" s="23">
        <v>3000000000</v>
      </c>
      <c r="AB10" s="24">
        <f t="shared" si="3"/>
        <v>2853333333.3333335</v>
      </c>
      <c r="AC10" s="25"/>
      <c r="AD10" s="47">
        <f t="shared" si="4"/>
        <v>9.3541084391474012</v>
      </c>
      <c r="AE10" s="26">
        <f t="shared" si="5"/>
        <v>9.518513939877888</v>
      </c>
      <c r="AF10" s="27">
        <f t="shared" si="6"/>
        <v>9.4771212547196626</v>
      </c>
      <c r="AG10" s="28">
        <f t="shared" si="7"/>
        <v>9.4499145445816506</v>
      </c>
      <c r="AH10" s="29">
        <f t="shared" si="8"/>
        <v>8.5512840994852207E-2</v>
      </c>
    </row>
    <row r="11" spans="1:34" x14ac:dyDescent="0.25">
      <c r="B11" s="17" t="s">
        <v>10</v>
      </c>
      <c r="C11" s="18"/>
      <c r="D11" s="46" t="s">
        <v>133</v>
      </c>
      <c r="E11" s="19" t="s">
        <v>131</v>
      </c>
      <c r="F11" s="20" t="s">
        <v>63</v>
      </c>
      <c r="G11" s="21"/>
      <c r="H11" s="51">
        <v>1485000000</v>
      </c>
      <c r="I11" s="22">
        <v>1450000000</v>
      </c>
      <c r="J11" s="23">
        <v>1500000000</v>
      </c>
      <c r="K11" s="24">
        <f t="shared" si="0"/>
        <v>1478333333.3333333</v>
      </c>
      <c r="L11" s="25"/>
      <c r="M11" s="47">
        <f t="shared" si="9"/>
        <v>9.1717264536532319</v>
      </c>
      <c r="N11" s="26">
        <f t="shared" si="10"/>
        <v>9.1613680022349744</v>
      </c>
      <c r="O11" s="27">
        <f t="shared" si="10"/>
        <v>9.1760912590556813</v>
      </c>
      <c r="P11" s="28">
        <f t="shared" si="1"/>
        <v>9.1697285716479637</v>
      </c>
      <c r="Q11" s="29">
        <f t="shared" si="2"/>
        <v>7.5622233656747993E-3</v>
      </c>
      <c r="S11" s="17" t="s">
        <v>10</v>
      </c>
      <c r="T11" s="18"/>
      <c r="U11" s="46"/>
      <c r="V11" s="19" t="s">
        <v>139</v>
      </c>
      <c r="W11" s="20" t="s">
        <v>140</v>
      </c>
      <c r="X11" s="21"/>
      <c r="Y11" s="51"/>
      <c r="Z11" s="22">
        <v>6000000000</v>
      </c>
      <c r="AA11" s="23">
        <v>6500000000</v>
      </c>
      <c r="AB11" s="24">
        <f t="shared" si="3"/>
        <v>6250000000</v>
      </c>
      <c r="AC11" s="25"/>
      <c r="AD11" s="47"/>
      <c r="AE11" s="26">
        <f t="shared" si="5"/>
        <v>9.7781512503836439</v>
      </c>
      <c r="AF11" s="27">
        <f t="shared" si="6"/>
        <v>9.8129133566428557</v>
      </c>
      <c r="AG11" s="28">
        <f t="shared" si="7"/>
        <v>9.7955323035132498</v>
      </c>
      <c r="AH11" s="29">
        <f t="shared" si="8"/>
        <v>2.4580521064216015E-2</v>
      </c>
    </row>
    <row r="12" spans="1:34" ht="15" customHeight="1" x14ac:dyDescent="0.25">
      <c r="B12" s="17" t="s">
        <v>11</v>
      </c>
      <c r="C12" s="18"/>
      <c r="D12" s="46" t="s">
        <v>134</v>
      </c>
      <c r="E12" s="19" t="s">
        <v>68</v>
      </c>
      <c r="F12" s="20" t="s">
        <v>16</v>
      </c>
      <c r="G12" s="21"/>
      <c r="H12" s="51">
        <v>890000000</v>
      </c>
      <c r="I12" s="22">
        <v>1050000000</v>
      </c>
      <c r="J12" s="23">
        <v>1000000000</v>
      </c>
      <c r="K12" s="24">
        <f t="shared" si="0"/>
        <v>980000000</v>
      </c>
      <c r="L12" s="25"/>
      <c r="M12" s="47">
        <f t="shared" si="9"/>
        <v>8.9493900066449132</v>
      </c>
      <c r="N12" s="26">
        <f t="shared" si="10"/>
        <v>9.0211892990699383</v>
      </c>
      <c r="O12" s="27">
        <f t="shared" si="10"/>
        <v>9</v>
      </c>
      <c r="P12" s="28">
        <f t="shared" si="1"/>
        <v>8.9901931019049499</v>
      </c>
      <c r="Q12" s="29">
        <f t="shared" si="2"/>
        <v>3.6890595493547923E-2</v>
      </c>
      <c r="S12" s="17" t="s">
        <v>11</v>
      </c>
      <c r="T12" s="18"/>
      <c r="U12" s="46" t="s">
        <v>83</v>
      </c>
      <c r="V12" s="19" t="s">
        <v>84</v>
      </c>
      <c r="W12" s="20"/>
      <c r="X12" s="21"/>
      <c r="Y12" s="51">
        <v>665000000</v>
      </c>
      <c r="Z12" s="22">
        <v>950000000</v>
      </c>
      <c r="AA12" s="23"/>
      <c r="AB12" s="24">
        <f t="shared" si="3"/>
        <v>807500000</v>
      </c>
      <c r="AC12" s="25"/>
      <c r="AD12" s="47">
        <f t="shared" si="4"/>
        <v>8.8228216453031045</v>
      </c>
      <c r="AE12" s="26">
        <f t="shared" si="5"/>
        <v>8.9777236052888476</v>
      </c>
      <c r="AF12" s="27"/>
      <c r="AG12" s="28">
        <f t="shared" si="7"/>
        <v>8.9002726252959761</v>
      </c>
      <c r="AH12" s="29">
        <f t="shared" si="8"/>
        <v>0.10953222632500617</v>
      </c>
    </row>
    <row r="13" spans="1:34" ht="15.75" thickBot="1" x14ac:dyDescent="0.3">
      <c r="B13" s="30" t="s">
        <v>12</v>
      </c>
      <c r="C13" s="31"/>
      <c r="D13" s="48" t="s">
        <v>77</v>
      </c>
      <c r="E13" s="32" t="s">
        <v>68</v>
      </c>
      <c r="F13" s="33" t="s">
        <v>16</v>
      </c>
      <c r="G13" s="34"/>
      <c r="H13" s="52">
        <v>860000000</v>
      </c>
      <c r="I13" s="35">
        <v>1050000000</v>
      </c>
      <c r="J13" s="36">
        <v>1000000000</v>
      </c>
      <c r="K13" s="37">
        <f t="shared" si="0"/>
        <v>970000000</v>
      </c>
      <c r="L13" s="38"/>
      <c r="M13" s="49">
        <f t="shared" si="9"/>
        <v>8.9344984512435683</v>
      </c>
      <c r="N13" s="39">
        <f t="shared" si="10"/>
        <v>9.0211892990699383</v>
      </c>
      <c r="O13" s="40">
        <f t="shared" si="10"/>
        <v>9</v>
      </c>
      <c r="P13" s="41">
        <f t="shared" si="1"/>
        <v>8.9852292501045028</v>
      </c>
      <c r="Q13" s="42">
        <f t="shared" si="2"/>
        <v>4.5193551128122456E-2</v>
      </c>
      <c r="S13" s="30" t="s">
        <v>12</v>
      </c>
      <c r="T13" s="31"/>
      <c r="U13" s="48" t="s">
        <v>85</v>
      </c>
      <c r="V13" s="32" t="s">
        <v>86</v>
      </c>
      <c r="W13" s="33"/>
      <c r="X13" s="34"/>
      <c r="Y13" s="52">
        <v>370000000</v>
      </c>
      <c r="Z13" s="35">
        <v>350000000</v>
      </c>
      <c r="AA13" s="36"/>
      <c r="AB13" s="37">
        <f t="shared" si="3"/>
        <v>360000000</v>
      </c>
      <c r="AC13" s="38"/>
      <c r="AD13" s="49">
        <f t="shared" si="4"/>
        <v>8.568201724066995</v>
      </c>
      <c r="AE13" s="39">
        <f t="shared" si="5"/>
        <v>8.5440680443502757</v>
      </c>
      <c r="AF13" s="40"/>
      <c r="AG13" s="41">
        <f t="shared" si="7"/>
        <v>8.5561348842086353</v>
      </c>
      <c r="AH13" s="42">
        <f t="shared" si="8"/>
        <v>1.7065088582676465E-2</v>
      </c>
    </row>
    <row r="14" spans="1:34" ht="18" thickBot="1" x14ac:dyDescent="0.3">
      <c r="B14" s="138" t="s">
        <v>18</v>
      </c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40"/>
      <c r="S14" s="138" t="s">
        <v>18</v>
      </c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40"/>
    </row>
    <row r="15" spans="1:34" ht="15.75" thickBot="1" x14ac:dyDescent="0.3">
      <c r="B15" s="141" t="s">
        <v>0</v>
      </c>
      <c r="C15" s="143" t="s">
        <v>1</v>
      </c>
      <c r="D15" s="144"/>
      <c r="E15" s="144"/>
      <c r="F15" s="145"/>
      <c r="G15" s="143" t="s">
        <v>2</v>
      </c>
      <c r="H15" s="144"/>
      <c r="I15" s="144"/>
      <c r="J15" s="145"/>
      <c r="K15" s="146" t="s">
        <v>3</v>
      </c>
      <c r="L15" s="143" t="s">
        <v>4</v>
      </c>
      <c r="M15" s="144"/>
      <c r="N15" s="144"/>
      <c r="O15" s="145"/>
      <c r="P15" s="146" t="s">
        <v>5</v>
      </c>
      <c r="Q15" s="148" t="s">
        <v>6</v>
      </c>
      <c r="S15" s="141" t="s">
        <v>0</v>
      </c>
      <c r="T15" s="143" t="s">
        <v>1</v>
      </c>
      <c r="U15" s="144"/>
      <c r="V15" s="144"/>
      <c r="W15" s="145"/>
      <c r="X15" s="143" t="s">
        <v>2</v>
      </c>
      <c r="Y15" s="144"/>
      <c r="Z15" s="144"/>
      <c r="AA15" s="145"/>
      <c r="AB15" s="146" t="s">
        <v>3</v>
      </c>
      <c r="AC15" s="143" t="s">
        <v>4</v>
      </c>
      <c r="AD15" s="144"/>
      <c r="AE15" s="144"/>
      <c r="AF15" s="145"/>
      <c r="AG15" s="146" t="s">
        <v>5</v>
      </c>
      <c r="AH15" s="148" t="s">
        <v>6</v>
      </c>
    </row>
    <row r="16" spans="1:34" ht="15.75" thickBot="1" x14ac:dyDescent="0.3">
      <c r="B16" s="142"/>
      <c r="C16" s="1">
        <v>-4</v>
      </c>
      <c r="D16" s="43">
        <v>-5</v>
      </c>
      <c r="E16" s="2">
        <v>-6</v>
      </c>
      <c r="F16" s="3">
        <v>-7</v>
      </c>
      <c r="G16" s="1">
        <v>-4</v>
      </c>
      <c r="H16" s="43">
        <v>-5</v>
      </c>
      <c r="I16" s="2">
        <v>-6</v>
      </c>
      <c r="J16" s="3">
        <v>-7</v>
      </c>
      <c r="K16" s="147"/>
      <c r="L16" s="1">
        <v>-4</v>
      </c>
      <c r="M16" s="43">
        <v>-5</v>
      </c>
      <c r="N16" s="2">
        <v>-6</v>
      </c>
      <c r="O16" s="3">
        <v>-7</v>
      </c>
      <c r="P16" s="147"/>
      <c r="Q16" s="149"/>
      <c r="S16" s="142"/>
      <c r="T16" s="1">
        <v>-4</v>
      </c>
      <c r="U16" s="43">
        <v>-5</v>
      </c>
      <c r="V16" s="2">
        <v>-6</v>
      </c>
      <c r="W16" s="3">
        <v>-7</v>
      </c>
      <c r="X16" s="1">
        <v>-4</v>
      </c>
      <c r="Y16" s="43">
        <v>-5</v>
      </c>
      <c r="Z16" s="2">
        <v>-6</v>
      </c>
      <c r="AA16" s="3">
        <v>-7</v>
      </c>
      <c r="AB16" s="147"/>
      <c r="AC16" s="1">
        <v>-4</v>
      </c>
      <c r="AD16" s="43">
        <v>-5</v>
      </c>
      <c r="AE16" s="2">
        <v>-6</v>
      </c>
      <c r="AF16" s="3">
        <v>-7</v>
      </c>
      <c r="AG16" s="147"/>
      <c r="AH16" s="149"/>
    </row>
    <row r="17" spans="2:41" x14ac:dyDescent="0.25">
      <c r="B17" s="4" t="s">
        <v>7</v>
      </c>
      <c r="C17" s="5"/>
      <c r="D17" s="44" t="s">
        <v>70</v>
      </c>
      <c r="E17" s="6" t="s">
        <v>135</v>
      </c>
      <c r="F17" s="7" t="s">
        <v>16</v>
      </c>
      <c r="G17" s="8"/>
      <c r="H17" s="50">
        <v>960000000</v>
      </c>
      <c r="I17" s="9">
        <v>1100000000</v>
      </c>
      <c r="J17" s="10">
        <v>1000000000</v>
      </c>
      <c r="K17" s="11">
        <f t="shared" ref="K17:K22" si="11">AVERAGE(G17:J17)</f>
        <v>1020000000</v>
      </c>
      <c r="L17" s="12"/>
      <c r="M17" s="13">
        <f>LOG(H17)</f>
        <v>8.9822712330395689</v>
      </c>
      <c r="N17" s="13">
        <f>LOG(I17)</f>
        <v>9.0413926851582254</v>
      </c>
      <c r="O17" s="14">
        <f>LOG(J17)</f>
        <v>9</v>
      </c>
      <c r="P17" s="15">
        <f t="shared" ref="P17:P22" si="12">AVERAGE(L17:O17)</f>
        <v>9.0078879727325987</v>
      </c>
      <c r="Q17" s="16">
        <f t="shared" ref="Q17:Q22" si="13">STDEV(L17:O17)</f>
        <v>3.0339769454089564E-2</v>
      </c>
      <c r="S17" s="4" t="s">
        <v>7</v>
      </c>
      <c r="T17" s="5"/>
      <c r="U17" s="44" t="s">
        <v>145</v>
      </c>
      <c r="V17" s="6" t="s">
        <v>91</v>
      </c>
      <c r="W17" s="7"/>
      <c r="X17" s="8"/>
      <c r="Y17" s="50">
        <v>900000000</v>
      </c>
      <c r="Z17" s="9">
        <v>1050000000</v>
      </c>
      <c r="AA17" s="10"/>
      <c r="AB17" s="11">
        <f t="shared" ref="AB17:AB22" si="14">AVERAGE(X17:AA17)</f>
        <v>975000000</v>
      </c>
      <c r="AC17" s="12"/>
      <c r="AD17" s="45">
        <f t="shared" ref="AC17:AD22" si="15">LOG(Y17)</f>
        <v>8.9542425094393252</v>
      </c>
      <c r="AE17" s="13">
        <f t="shared" ref="AE17:AE21" si="16">LOG(Z17)</f>
        <v>9.0211892990699383</v>
      </c>
      <c r="AF17" s="14"/>
      <c r="AG17" s="15">
        <f t="shared" ref="AG17:AG22" si="17">AVERAGE(AC17:AF17)</f>
        <v>8.9877159042546317</v>
      </c>
      <c r="AH17" s="16">
        <f t="shared" ref="AH17:AH22" si="18">STDEV(AC17:AF17)</f>
        <v>4.7338528926475741E-2</v>
      </c>
    </row>
    <row r="18" spans="2:41" x14ac:dyDescent="0.25">
      <c r="B18" s="17" t="s">
        <v>8</v>
      </c>
      <c r="C18" s="18"/>
      <c r="D18" s="46" t="s">
        <v>129</v>
      </c>
      <c r="E18" s="19" t="s">
        <v>72</v>
      </c>
      <c r="F18" s="20"/>
      <c r="G18" s="21"/>
      <c r="H18" s="51">
        <v>530000000</v>
      </c>
      <c r="I18" s="22">
        <v>500000000</v>
      </c>
      <c r="J18" s="23"/>
      <c r="K18" s="24">
        <f t="shared" si="11"/>
        <v>515000000</v>
      </c>
      <c r="L18" s="25"/>
      <c r="M18" s="47">
        <f t="shared" ref="M18:M22" si="19">LOG(H18)</f>
        <v>8.7242758696007883</v>
      </c>
      <c r="N18" s="26">
        <f>LOG(I18)</f>
        <v>8.6989700043360187</v>
      </c>
      <c r="O18" s="27"/>
      <c r="P18" s="28">
        <f t="shared" si="12"/>
        <v>8.7116229369684035</v>
      </c>
      <c r="Q18" s="29">
        <f t="shared" si="13"/>
        <v>1.7893948932511637E-2</v>
      </c>
      <c r="S18" s="17" t="s">
        <v>8</v>
      </c>
      <c r="T18" s="18"/>
      <c r="U18" s="46" t="s">
        <v>87</v>
      </c>
      <c r="V18" s="19" t="s">
        <v>13</v>
      </c>
      <c r="W18" s="20"/>
      <c r="X18" s="21"/>
      <c r="Y18" s="51">
        <v>340000000</v>
      </c>
      <c r="Z18" s="22">
        <v>300000000</v>
      </c>
      <c r="AA18" s="23"/>
      <c r="AB18" s="24">
        <f t="shared" si="14"/>
        <v>320000000</v>
      </c>
      <c r="AC18" s="25"/>
      <c r="AD18" s="47">
        <f t="shared" si="15"/>
        <v>8.5314789170422554</v>
      </c>
      <c r="AE18" s="26">
        <f t="shared" si="16"/>
        <v>8.4771212547196626</v>
      </c>
      <c r="AF18" s="27"/>
      <c r="AG18" s="28">
        <f t="shared" si="17"/>
        <v>8.5043000858809599</v>
      </c>
      <c r="AH18" s="29">
        <f t="shared" si="18"/>
        <v>3.8436671637753834E-2</v>
      </c>
    </row>
    <row r="19" spans="2:41" x14ac:dyDescent="0.25">
      <c r="B19" s="17" t="s">
        <v>9</v>
      </c>
      <c r="C19" s="46" t="s">
        <v>81</v>
      </c>
      <c r="D19" s="19" t="s">
        <v>136</v>
      </c>
      <c r="E19" s="19" t="s">
        <v>54</v>
      </c>
      <c r="F19" s="53"/>
      <c r="G19" s="21">
        <v>159000000</v>
      </c>
      <c r="H19" s="51">
        <v>180000000</v>
      </c>
      <c r="I19" s="22">
        <v>200000000</v>
      </c>
      <c r="J19" s="23"/>
      <c r="K19" s="24">
        <f t="shared" si="11"/>
        <v>179666666.66666666</v>
      </c>
      <c r="L19" s="25">
        <f>LOG(G19)</f>
        <v>8.2013971243204509</v>
      </c>
      <c r="M19" s="47">
        <f t="shared" si="19"/>
        <v>8.2552725051033065</v>
      </c>
      <c r="N19" s="26">
        <f>LOG(I19)</f>
        <v>8.3010299956639813</v>
      </c>
      <c r="O19" s="27"/>
      <c r="P19" s="28">
        <f t="shared" si="12"/>
        <v>8.2525665416959129</v>
      </c>
      <c r="Q19" s="29">
        <f t="shared" si="13"/>
        <v>4.9871524355194263E-2</v>
      </c>
      <c r="S19" s="17" t="s">
        <v>9</v>
      </c>
      <c r="T19" s="18"/>
      <c r="U19" s="46" t="s">
        <v>88</v>
      </c>
      <c r="V19" s="19" t="s">
        <v>13</v>
      </c>
      <c r="W19" s="20"/>
      <c r="X19" s="21"/>
      <c r="Y19" s="51">
        <v>320000000</v>
      </c>
      <c r="Z19" s="22">
        <v>300000000</v>
      </c>
      <c r="AA19" s="23"/>
      <c r="AB19" s="24">
        <f t="shared" si="14"/>
        <v>310000000</v>
      </c>
      <c r="AC19" s="25"/>
      <c r="AD19" s="47">
        <f t="shared" si="15"/>
        <v>8.5051499783199063</v>
      </c>
      <c r="AE19" s="26">
        <f t="shared" si="16"/>
        <v>8.4771212547196626</v>
      </c>
      <c r="AF19" s="27"/>
      <c r="AG19" s="28">
        <f t="shared" si="17"/>
        <v>8.4911356165197844</v>
      </c>
      <c r="AH19" s="29">
        <f t="shared" si="18"/>
        <v>1.981930052573572E-2</v>
      </c>
    </row>
    <row r="20" spans="2:41" x14ac:dyDescent="0.25">
      <c r="B20" s="17" t="s">
        <v>10</v>
      </c>
      <c r="C20" s="46" t="s">
        <v>137</v>
      </c>
      <c r="D20" s="19" t="s">
        <v>74</v>
      </c>
      <c r="E20" s="19" t="s">
        <v>54</v>
      </c>
      <c r="G20" s="21">
        <v>187000000</v>
      </c>
      <c r="H20" s="51">
        <v>190000000</v>
      </c>
      <c r="I20" s="22">
        <v>200000000</v>
      </c>
      <c r="J20" s="23"/>
      <c r="K20" s="24">
        <f t="shared" si="11"/>
        <v>192333333.33333334</v>
      </c>
      <c r="L20" s="25">
        <f>LOG(G20)</f>
        <v>8.2718416065364995</v>
      </c>
      <c r="M20" s="47">
        <f t="shared" si="19"/>
        <v>8.2787536009528289</v>
      </c>
      <c r="N20" s="26">
        <f>LOG(I20)</f>
        <v>8.3010299956639813</v>
      </c>
      <c r="O20" s="27"/>
      <c r="P20" s="28">
        <f t="shared" si="12"/>
        <v>8.283875067717771</v>
      </c>
      <c r="Q20" s="29">
        <f t="shared" si="13"/>
        <v>1.525328100221787E-2</v>
      </c>
      <c r="S20" s="17" t="s">
        <v>10</v>
      </c>
      <c r="T20" s="18"/>
      <c r="U20" s="46" t="s">
        <v>144</v>
      </c>
      <c r="V20" s="19" t="s">
        <v>65</v>
      </c>
      <c r="W20" s="20"/>
      <c r="X20" s="21"/>
      <c r="Y20" s="51">
        <v>380000000</v>
      </c>
      <c r="Z20" s="22">
        <v>400000000</v>
      </c>
      <c r="AA20" s="23"/>
      <c r="AB20" s="24">
        <f t="shared" si="14"/>
        <v>390000000</v>
      </c>
      <c r="AC20" s="25"/>
      <c r="AD20" s="47">
        <f t="shared" si="15"/>
        <v>8.5797835966168101</v>
      </c>
      <c r="AE20" s="26">
        <f t="shared" si="16"/>
        <v>8.6020599913279625</v>
      </c>
      <c r="AF20" s="27"/>
      <c r="AG20" s="28">
        <f t="shared" si="17"/>
        <v>8.5909217939723863</v>
      </c>
      <c r="AH20" s="29">
        <f t="shared" si="18"/>
        <v>1.5751789760643998E-2</v>
      </c>
    </row>
    <row r="21" spans="2:41" x14ac:dyDescent="0.25">
      <c r="B21" s="17" t="s">
        <v>11</v>
      </c>
      <c r="C21" s="18"/>
      <c r="D21" s="46" t="s">
        <v>71</v>
      </c>
      <c r="E21" s="19" t="s">
        <v>75</v>
      </c>
      <c r="F21" s="20"/>
      <c r="G21" s="21"/>
      <c r="H21" s="51">
        <v>545000000</v>
      </c>
      <c r="I21" s="22">
        <v>550000000</v>
      </c>
      <c r="J21" s="23"/>
      <c r="K21" s="24">
        <f t="shared" si="11"/>
        <v>547500000</v>
      </c>
      <c r="L21" s="25"/>
      <c r="M21" s="47">
        <f t="shared" si="19"/>
        <v>8.7363965022766426</v>
      </c>
      <c r="N21" s="26">
        <f>LOG(I21)</f>
        <v>8.7403626894942441</v>
      </c>
      <c r="O21" s="27"/>
      <c r="P21" s="28">
        <f t="shared" si="12"/>
        <v>8.7383795958854442</v>
      </c>
      <c r="Q21" s="29">
        <f t="shared" si="13"/>
        <v>2.8045178770214666E-3</v>
      </c>
      <c r="S21" s="17" t="s">
        <v>11</v>
      </c>
      <c r="T21" s="18"/>
      <c r="U21" s="46" t="s">
        <v>89</v>
      </c>
      <c r="V21" s="19" t="s">
        <v>90</v>
      </c>
      <c r="W21" s="20"/>
      <c r="X21" s="21"/>
      <c r="Y21" s="51">
        <v>235000000</v>
      </c>
      <c r="Z21" s="22">
        <v>250000000</v>
      </c>
      <c r="AA21" s="23"/>
      <c r="AB21" s="24">
        <f t="shared" si="14"/>
        <v>242500000</v>
      </c>
      <c r="AC21" s="25"/>
      <c r="AD21" s="47">
        <f t="shared" si="15"/>
        <v>8.3710678622717367</v>
      </c>
      <c r="AE21" s="26">
        <f t="shared" si="16"/>
        <v>8.3979400086720375</v>
      </c>
      <c r="AF21" s="27"/>
      <c r="AG21" s="28">
        <f t="shared" si="17"/>
        <v>8.3845039354718871</v>
      </c>
      <c r="AH21" s="29">
        <f t="shared" si="18"/>
        <v>1.9001476944690354E-2</v>
      </c>
    </row>
    <row r="22" spans="2:41" ht="15.75" thickBot="1" x14ac:dyDescent="0.3">
      <c r="B22" s="30" t="s">
        <v>12</v>
      </c>
      <c r="C22" s="31" t="s">
        <v>78</v>
      </c>
      <c r="D22" s="48" t="s">
        <v>79</v>
      </c>
      <c r="E22" s="32" t="s">
        <v>16</v>
      </c>
      <c r="F22" s="33"/>
      <c r="G22" s="34">
        <v>88000000</v>
      </c>
      <c r="H22" s="52">
        <v>110000000</v>
      </c>
      <c r="I22" s="35">
        <v>100000000</v>
      </c>
      <c r="J22" s="36"/>
      <c r="K22" s="37">
        <f t="shared" si="11"/>
        <v>99333333.333333328</v>
      </c>
      <c r="L22" s="38">
        <f>LOG(G22)</f>
        <v>7.9444826721501682</v>
      </c>
      <c r="M22" s="49">
        <f t="shared" si="19"/>
        <v>8.0413926851582254</v>
      </c>
      <c r="N22" s="39">
        <f>LOG(I22)</f>
        <v>8</v>
      </c>
      <c r="O22" s="40"/>
      <c r="P22" s="41">
        <f t="shared" si="12"/>
        <v>7.9952917857694645</v>
      </c>
      <c r="Q22" s="42">
        <f t="shared" si="13"/>
        <v>4.8626259533670828E-2</v>
      </c>
      <c r="S22" s="30" t="s">
        <v>12</v>
      </c>
      <c r="T22" s="31" t="s">
        <v>138</v>
      </c>
      <c r="U22" s="48" t="s">
        <v>61</v>
      </c>
      <c r="V22" s="32"/>
      <c r="W22" s="33"/>
      <c r="X22" s="34">
        <v>54000000</v>
      </c>
      <c r="Y22" s="52">
        <v>55000000</v>
      </c>
      <c r="Z22" s="35"/>
      <c r="AA22" s="36"/>
      <c r="AB22" s="37">
        <f t="shared" si="14"/>
        <v>54500000</v>
      </c>
      <c r="AC22" s="38">
        <f t="shared" si="15"/>
        <v>7.7323937598229682</v>
      </c>
      <c r="AD22" s="49">
        <f t="shared" si="15"/>
        <v>7.7403626894942441</v>
      </c>
      <c r="AE22" s="39"/>
      <c r="AF22" s="40"/>
      <c r="AG22" s="41">
        <f t="shared" si="17"/>
        <v>7.7363782246586066</v>
      </c>
      <c r="AH22" s="42">
        <f t="shared" si="18"/>
        <v>5.6348842093579005E-3</v>
      </c>
    </row>
    <row r="25" spans="2:41" ht="15.75" thickBot="1" x14ac:dyDescent="0.3">
      <c r="D25" s="55" t="s">
        <v>124</v>
      </c>
      <c r="U25" s="55" t="s">
        <v>124</v>
      </c>
      <c r="AG25" s="55" t="s">
        <v>124</v>
      </c>
    </row>
    <row r="26" spans="2:41" ht="15" customHeight="1" thickBot="1" x14ac:dyDescent="0.3">
      <c r="B26" s="158" t="s">
        <v>0</v>
      </c>
      <c r="C26" s="159"/>
      <c r="D26" s="161" t="s">
        <v>3</v>
      </c>
      <c r="E26" s="143" t="s">
        <v>2</v>
      </c>
      <c r="F26" s="144"/>
      <c r="G26" s="145"/>
      <c r="H26" s="143" t="s">
        <v>104</v>
      </c>
      <c r="I26" s="144"/>
      <c r="J26" s="145"/>
      <c r="K26" s="166" t="s">
        <v>105</v>
      </c>
      <c r="L26" s="153" t="s">
        <v>106</v>
      </c>
      <c r="S26" s="158" t="s">
        <v>0</v>
      </c>
      <c r="T26" s="159"/>
      <c r="U26" s="161" t="s">
        <v>3</v>
      </c>
      <c r="V26" s="143" t="s">
        <v>2</v>
      </c>
      <c r="W26" s="144"/>
      <c r="X26" s="145"/>
      <c r="Y26" s="143" t="s">
        <v>104</v>
      </c>
      <c r="Z26" s="144"/>
      <c r="AA26" s="145"/>
      <c r="AB26" s="166" t="s">
        <v>105</v>
      </c>
      <c r="AC26" s="153" t="s">
        <v>106</v>
      </c>
      <c r="AE26" s="158" t="s">
        <v>0</v>
      </c>
      <c r="AF26" s="159"/>
      <c r="AG26" s="161" t="s">
        <v>190</v>
      </c>
      <c r="AH26" s="163" t="s">
        <v>192</v>
      </c>
      <c r="AI26" s="164"/>
      <c r="AJ26" s="165"/>
      <c r="AK26" s="163" t="s">
        <v>191</v>
      </c>
      <c r="AL26" s="164"/>
      <c r="AM26" s="165"/>
      <c r="AN26" s="166" t="s">
        <v>105</v>
      </c>
      <c r="AO26" s="153" t="s">
        <v>106</v>
      </c>
    </row>
    <row r="27" spans="2:41" ht="15.75" thickBot="1" x14ac:dyDescent="0.3">
      <c r="B27" s="160"/>
      <c r="C27" s="149"/>
      <c r="D27" s="162"/>
      <c r="E27" s="1" t="s">
        <v>107</v>
      </c>
      <c r="F27" s="2" t="s">
        <v>108</v>
      </c>
      <c r="G27" s="3" t="s">
        <v>109</v>
      </c>
      <c r="H27" s="1" t="s">
        <v>107</v>
      </c>
      <c r="I27" s="2" t="s">
        <v>108</v>
      </c>
      <c r="J27" s="3" t="s">
        <v>109</v>
      </c>
      <c r="K27" s="147"/>
      <c r="L27" s="154"/>
      <c r="S27" s="160"/>
      <c r="T27" s="149"/>
      <c r="U27" s="162"/>
      <c r="V27" s="1" t="s">
        <v>107</v>
      </c>
      <c r="W27" s="2" t="s">
        <v>108</v>
      </c>
      <c r="X27" s="3" t="s">
        <v>109</v>
      </c>
      <c r="Y27" s="1" t="s">
        <v>107</v>
      </c>
      <c r="Z27" s="2" t="s">
        <v>108</v>
      </c>
      <c r="AA27" s="3" t="s">
        <v>109</v>
      </c>
      <c r="AB27" s="147"/>
      <c r="AC27" s="154"/>
      <c r="AE27" s="160"/>
      <c r="AF27" s="149"/>
      <c r="AG27" s="162"/>
      <c r="AH27" s="1" t="s">
        <v>107</v>
      </c>
      <c r="AI27" s="2" t="s">
        <v>108</v>
      </c>
      <c r="AJ27" s="3" t="s">
        <v>109</v>
      </c>
      <c r="AK27" s="1" t="s">
        <v>107</v>
      </c>
      <c r="AL27" s="2" t="s">
        <v>108</v>
      </c>
      <c r="AM27" s="3" t="s">
        <v>109</v>
      </c>
      <c r="AN27" s="147"/>
      <c r="AO27" s="154"/>
    </row>
    <row r="28" spans="2:41" x14ac:dyDescent="0.25">
      <c r="B28" s="155" t="s">
        <v>17</v>
      </c>
      <c r="C28" s="4" t="s">
        <v>7</v>
      </c>
      <c r="D28" s="100">
        <v>8325000000</v>
      </c>
      <c r="E28" s="8">
        <v>2850000000</v>
      </c>
      <c r="F28" s="9">
        <v>3200000000</v>
      </c>
      <c r="G28" s="97">
        <v>3000000000</v>
      </c>
      <c r="H28" s="69">
        <f t="shared" ref="H28:H31" si="20">(E28/D28)*100</f>
        <v>34.234234234234236</v>
      </c>
      <c r="I28" s="58">
        <f>(F28/D28)*100</f>
        <v>38.438438438438439</v>
      </c>
      <c r="J28" s="59">
        <f>(G28/D28)*100</f>
        <v>36.036036036036037</v>
      </c>
      <c r="K28" s="60">
        <f>AVERAGE(H28:J28)</f>
        <v>36.236236236236238</v>
      </c>
      <c r="L28" s="61">
        <f>STDEV(H28:J28)</f>
        <v>2.1092399905611079</v>
      </c>
      <c r="S28" s="155" t="s">
        <v>17</v>
      </c>
      <c r="T28" s="4" t="s">
        <v>7</v>
      </c>
      <c r="U28" s="100">
        <v>8325000000</v>
      </c>
      <c r="V28" s="8">
        <v>1590000000</v>
      </c>
      <c r="W28" s="9">
        <v>2000000000</v>
      </c>
      <c r="X28" s="97">
        <v>1500000000</v>
      </c>
      <c r="Y28" s="57">
        <f t="shared" ref="Y28:Y30" si="21">(V28/U28)*100</f>
        <v>19.099099099099099</v>
      </c>
      <c r="Z28" s="58">
        <f>(W28/U28)*100</f>
        <v>24.024024024024023</v>
      </c>
      <c r="AA28" s="59">
        <f>(X28/U28)*100</f>
        <v>18.018018018018019</v>
      </c>
      <c r="AB28" s="60">
        <f>AVERAGE(Y28:AA28)</f>
        <v>20.38038038038038</v>
      </c>
      <c r="AC28" s="61">
        <f>STDEV(Y28:AA28)</f>
        <v>3.2014509721946927</v>
      </c>
      <c r="AE28" s="155" t="s">
        <v>17</v>
      </c>
      <c r="AF28" s="4" t="s">
        <v>7</v>
      </c>
      <c r="AG28" s="130">
        <f>LOG(U28)</f>
        <v>9.9203842421783577</v>
      </c>
      <c r="AH28" s="12">
        <f t="shared" ref="AH28:AJ39" si="22">LOG(V28)</f>
        <v>9.2013971243204509</v>
      </c>
      <c r="AI28" s="13">
        <f t="shared" si="22"/>
        <v>9.3010299956639813</v>
      </c>
      <c r="AJ28" s="135">
        <f t="shared" si="22"/>
        <v>9.1760912590556813</v>
      </c>
      <c r="AK28" s="57">
        <f>AG28-AH28</f>
        <v>0.71898711785790681</v>
      </c>
      <c r="AL28" s="58">
        <f>AG28-AI28</f>
        <v>0.61935424651437643</v>
      </c>
      <c r="AM28" s="59">
        <f>AG28-AJ28</f>
        <v>0.74429298312267633</v>
      </c>
      <c r="AN28" s="60">
        <f>AVERAGE(AK28:AM28)</f>
        <v>0.69421144916498656</v>
      </c>
      <c r="AO28" s="61">
        <f>STDEV(AK28:AM28)</f>
        <v>6.6051474591454412E-2</v>
      </c>
    </row>
    <row r="29" spans="2:41" x14ac:dyDescent="0.25">
      <c r="B29" s="156"/>
      <c r="C29" s="17" t="s">
        <v>8</v>
      </c>
      <c r="D29" s="101">
        <v>6300000000</v>
      </c>
      <c r="E29" s="22">
        <v>1190000000</v>
      </c>
      <c r="F29" s="22">
        <v>1200000000</v>
      </c>
      <c r="G29" s="98">
        <v>1500000000</v>
      </c>
      <c r="H29" s="69">
        <f t="shared" si="20"/>
        <v>18.888888888888889</v>
      </c>
      <c r="I29" s="64">
        <f t="shared" ref="I29:I39" si="23">(F29/D29)*100</f>
        <v>19.047619047619047</v>
      </c>
      <c r="J29" s="65">
        <f t="shared" ref="J29:J39" si="24">(G29/D29)*100</f>
        <v>23.809523809523807</v>
      </c>
      <c r="K29" s="66">
        <f t="shared" ref="K29:K39" si="25">AVERAGE(H29:J29)</f>
        <v>20.582010582010582</v>
      </c>
      <c r="L29" s="67">
        <f t="shared" ref="L29:L39" si="26">STDEV(H29:J29)</f>
        <v>2.7962349760261844</v>
      </c>
      <c r="S29" s="156"/>
      <c r="T29" s="17" t="s">
        <v>8</v>
      </c>
      <c r="U29" s="101">
        <v>6300000000</v>
      </c>
      <c r="V29" s="22">
        <v>130000000</v>
      </c>
      <c r="W29" s="22">
        <v>200000000</v>
      </c>
      <c r="X29" s="98">
        <v>101500000</v>
      </c>
      <c r="Y29" s="63">
        <f t="shared" si="21"/>
        <v>2.0634920634920633</v>
      </c>
      <c r="Z29" s="64">
        <f t="shared" ref="Z29:Z39" si="27">(W29/U29)*100</f>
        <v>3.1746031746031744</v>
      </c>
      <c r="AA29" s="65">
        <f t="shared" ref="AA29:AA38" si="28">(X29/U29)*100</f>
        <v>1.6111111111111112</v>
      </c>
      <c r="AB29" s="66">
        <f t="shared" ref="AB29:AB39" si="29">AVERAGE(Y29:AA29)</f>
        <v>2.2830687830687828</v>
      </c>
      <c r="AC29" s="67">
        <f t="shared" ref="AC29:AC39" si="30">STDEV(Y29:AA29)</f>
        <v>0.80454167697250123</v>
      </c>
      <c r="AE29" s="156"/>
      <c r="AF29" s="17" t="s">
        <v>8</v>
      </c>
      <c r="AG29" s="131">
        <f t="shared" ref="AG29:AG39" si="31">LOG(U29)</f>
        <v>9.7993405494535821</v>
      </c>
      <c r="AH29" s="26">
        <f t="shared" si="22"/>
        <v>8.1139433523068369</v>
      </c>
      <c r="AI29" s="26">
        <f t="shared" si="22"/>
        <v>8.3010299956639813</v>
      </c>
      <c r="AJ29" s="136">
        <f t="shared" si="22"/>
        <v>8.0064660422492313</v>
      </c>
      <c r="AK29" s="63">
        <f t="shared" ref="AK29:AK39" si="32">AG29-AH29</f>
        <v>1.6853971971467452</v>
      </c>
      <c r="AL29" s="64">
        <f t="shared" ref="AL29:AL39" si="33">AG29-AI29</f>
        <v>1.4983105537896009</v>
      </c>
      <c r="AM29" s="65">
        <f t="shared" ref="AM29:AM38" si="34">AG29-AJ29</f>
        <v>1.7928745072043508</v>
      </c>
      <c r="AN29" s="66">
        <f t="shared" ref="AN29:AN39" si="35">AVERAGE(AK29:AM29)</f>
        <v>1.6588607527135657</v>
      </c>
      <c r="AO29" s="67">
        <f t="shared" ref="AO29:AO39" si="36">STDEV(AK29:AM29)</f>
        <v>0.14906413997067894</v>
      </c>
    </row>
    <row r="30" spans="2:41" x14ac:dyDescent="0.25">
      <c r="B30" s="156"/>
      <c r="C30" s="17" t="s">
        <v>9</v>
      </c>
      <c r="D30" s="102">
        <v>9700000000</v>
      </c>
      <c r="E30" s="22"/>
      <c r="F30" s="22">
        <v>4600000000</v>
      </c>
      <c r="G30" s="98">
        <v>4500000000</v>
      </c>
      <c r="H30" s="69"/>
      <c r="I30" s="70">
        <f t="shared" si="23"/>
        <v>47.422680412371129</v>
      </c>
      <c r="J30" s="71">
        <f t="shared" si="24"/>
        <v>46.391752577319586</v>
      </c>
      <c r="K30" s="72">
        <f t="shared" si="25"/>
        <v>46.907216494845358</v>
      </c>
      <c r="L30" s="72">
        <f t="shared" si="26"/>
        <v>0.72897606307891238</v>
      </c>
      <c r="S30" s="156"/>
      <c r="T30" s="17" t="s">
        <v>9</v>
      </c>
      <c r="U30" s="102">
        <v>9700000000</v>
      </c>
      <c r="V30" s="22">
        <v>2260000000</v>
      </c>
      <c r="W30" s="22">
        <v>3300000000</v>
      </c>
      <c r="X30" s="98">
        <v>3000000000</v>
      </c>
      <c r="Y30" s="69">
        <f t="shared" si="21"/>
        <v>23.298969072164947</v>
      </c>
      <c r="Z30" s="70">
        <f t="shared" si="27"/>
        <v>34.020618556701031</v>
      </c>
      <c r="AA30" s="71">
        <f t="shared" si="28"/>
        <v>30.927835051546392</v>
      </c>
      <c r="AB30" s="72">
        <f t="shared" si="29"/>
        <v>29.415807560137456</v>
      </c>
      <c r="AC30" s="72">
        <f t="shared" si="30"/>
        <v>5.5184338601088117</v>
      </c>
      <c r="AE30" s="156"/>
      <c r="AF30" s="17" t="s">
        <v>9</v>
      </c>
      <c r="AG30" s="132">
        <f t="shared" si="31"/>
        <v>9.9867717342662452</v>
      </c>
      <c r="AH30" s="26">
        <f t="shared" si="22"/>
        <v>9.3541084391474012</v>
      </c>
      <c r="AI30" s="26">
        <f t="shared" si="22"/>
        <v>9.518513939877888</v>
      </c>
      <c r="AJ30" s="136">
        <f t="shared" si="22"/>
        <v>9.4771212547196626</v>
      </c>
      <c r="AK30" s="69">
        <f t="shared" si="32"/>
        <v>0.632663295118844</v>
      </c>
      <c r="AL30" s="70">
        <f t="shared" si="33"/>
        <v>0.46825779438835724</v>
      </c>
      <c r="AM30" s="71">
        <f t="shared" si="34"/>
        <v>0.5096504795465826</v>
      </c>
      <c r="AN30" s="72">
        <f t="shared" si="35"/>
        <v>0.53685718968459462</v>
      </c>
      <c r="AO30" s="72">
        <f t="shared" si="36"/>
        <v>8.5512840994852707E-2</v>
      </c>
    </row>
    <row r="31" spans="2:41" x14ac:dyDescent="0.25">
      <c r="B31" s="156"/>
      <c r="C31" s="17" t="s">
        <v>10</v>
      </c>
      <c r="D31" s="103">
        <v>11033333333.333334</v>
      </c>
      <c r="E31" s="21">
        <v>1485000000</v>
      </c>
      <c r="F31" s="22">
        <v>1450000000</v>
      </c>
      <c r="G31" s="98">
        <v>1500000000</v>
      </c>
      <c r="H31" s="69">
        <f t="shared" si="20"/>
        <v>13.459214501510571</v>
      </c>
      <c r="I31" s="70">
        <f t="shared" si="23"/>
        <v>13.141993957703926</v>
      </c>
      <c r="J31" s="71">
        <f t="shared" si="24"/>
        <v>13.595166163141995</v>
      </c>
      <c r="K31" s="72">
        <f t="shared" si="25"/>
        <v>13.398791540785497</v>
      </c>
      <c r="L31" s="74">
        <f t="shared" si="26"/>
        <v>0.23254991417433082</v>
      </c>
      <c r="S31" s="156"/>
      <c r="T31" s="17" t="s">
        <v>10</v>
      </c>
      <c r="U31" s="103">
        <v>11033333333.333334</v>
      </c>
      <c r="V31" s="21"/>
      <c r="W31" s="22">
        <v>6000000000</v>
      </c>
      <c r="X31" s="98">
        <v>6500000000</v>
      </c>
      <c r="Y31" s="69"/>
      <c r="Z31" s="70">
        <f t="shared" si="27"/>
        <v>54.38066465256798</v>
      </c>
      <c r="AA31" s="71">
        <f t="shared" si="28"/>
        <v>58.912386706948638</v>
      </c>
      <c r="AB31" s="72">
        <f t="shared" si="29"/>
        <v>56.646525679758312</v>
      </c>
      <c r="AC31" s="74">
        <f t="shared" si="30"/>
        <v>3.204411395105196</v>
      </c>
      <c r="AE31" s="156"/>
      <c r="AF31" s="17" t="s">
        <v>10</v>
      </c>
      <c r="AG31" s="133">
        <f t="shared" si="31"/>
        <v>10.042706739056056</v>
      </c>
      <c r="AH31" s="25"/>
      <c r="AI31" s="26">
        <f t="shared" si="22"/>
        <v>9.7781512503836439</v>
      </c>
      <c r="AJ31" s="136">
        <f t="shared" si="22"/>
        <v>9.8129133566428557</v>
      </c>
      <c r="AK31" s="69"/>
      <c r="AL31" s="70">
        <f t="shared" si="33"/>
        <v>0.26455548867241241</v>
      </c>
      <c r="AM31" s="71">
        <f t="shared" si="34"/>
        <v>0.22979338241320058</v>
      </c>
      <c r="AN31" s="72">
        <f t="shared" si="35"/>
        <v>0.24717443554280649</v>
      </c>
      <c r="AO31" s="74">
        <f t="shared" si="36"/>
        <v>2.4580521064216015E-2</v>
      </c>
    </row>
    <row r="32" spans="2:41" ht="15" customHeight="1" x14ac:dyDescent="0.25">
      <c r="B32" s="156"/>
      <c r="C32" s="17" t="s">
        <v>11</v>
      </c>
      <c r="D32" s="101">
        <v>15233333333.333334</v>
      </c>
      <c r="E32" s="22">
        <v>890000000</v>
      </c>
      <c r="F32" s="22">
        <v>1050000000</v>
      </c>
      <c r="G32" s="98">
        <v>1000000000</v>
      </c>
      <c r="H32" s="69">
        <f t="shared" ref="H32:H39" si="37">(E32/D32)*100</f>
        <v>5.8424507658643323</v>
      </c>
      <c r="I32" s="70">
        <f t="shared" si="23"/>
        <v>6.8927789934354484</v>
      </c>
      <c r="J32" s="71">
        <f t="shared" si="24"/>
        <v>6.5645514223194743</v>
      </c>
      <c r="K32" s="72">
        <f t="shared" si="25"/>
        <v>6.433260393873085</v>
      </c>
      <c r="L32" s="74">
        <f t="shared" si="26"/>
        <v>0.53733169180781948</v>
      </c>
      <c r="S32" s="156"/>
      <c r="T32" s="17" t="s">
        <v>11</v>
      </c>
      <c r="U32" s="101">
        <v>15233333333.333334</v>
      </c>
      <c r="V32" s="22">
        <v>665000000</v>
      </c>
      <c r="W32" s="22">
        <v>950000000</v>
      </c>
      <c r="X32" s="98"/>
      <c r="Y32" s="69">
        <f t="shared" ref="Y32:Y39" si="38">(V32/U32)*100</f>
        <v>4.3654266958424506</v>
      </c>
      <c r="Z32" s="70">
        <f t="shared" si="27"/>
        <v>6.2363238512035002</v>
      </c>
      <c r="AA32" s="71"/>
      <c r="AB32" s="72">
        <f t="shared" si="29"/>
        <v>5.3008752735229754</v>
      </c>
      <c r="AC32" s="74">
        <f t="shared" si="30"/>
        <v>1.3229240654584202</v>
      </c>
      <c r="AE32" s="156"/>
      <c r="AF32" s="17" t="s">
        <v>11</v>
      </c>
      <c r="AG32" s="131">
        <f t="shared" si="31"/>
        <v>10.182794945350187</v>
      </c>
      <c r="AH32" s="26">
        <f t="shared" si="22"/>
        <v>8.8228216453031045</v>
      </c>
      <c r="AI32" s="26">
        <f t="shared" si="22"/>
        <v>8.9777236052888476</v>
      </c>
      <c r="AJ32" s="136"/>
      <c r="AK32" s="69">
        <f t="shared" si="32"/>
        <v>1.3599733000470824</v>
      </c>
      <c r="AL32" s="70">
        <f t="shared" si="33"/>
        <v>1.2050713400613393</v>
      </c>
      <c r="AM32" s="71"/>
      <c r="AN32" s="72">
        <f t="shared" si="35"/>
        <v>1.2825223200542109</v>
      </c>
      <c r="AO32" s="74">
        <f t="shared" si="36"/>
        <v>0.10953222632500617</v>
      </c>
    </row>
    <row r="33" spans="2:41" ht="15.75" thickBot="1" x14ac:dyDescent="0.3">
      <c r="B33" s="157"/>
      <c r="C33" s="30" t="s">
        <v>12</v>
      </c>
      <c r="D33" s="104">
        <v>14100000000</v>
      </c>
      <c r="E33" s="35">
        <v>860000000</v>
      </c>
      <c r="F33" s="35">
        <v>1050000000</v>
      </c>
      <c r="G33" s="99">
        <v>1000000000</v>
      </c>
      <c r="H33" s="76">
        <f t="shared" si="37"/>
        <v>6.0992907801418434</v>
      </c>
      <c r="I33" s="77">
        <f t="shared" si="23"/>
        <v>7.4468085106382977</v>
      </c>
      <c r="J33" s="78">
        <f t="shared" si="24"/>
        <v>7.0921985815602842</v>
      </c>
      <c r="K33" s="79">
        <f t="shared" si="25"/>
        <v>6.8794326241134742</v>
      </c>
      <c r="L33" s="80">
        <f t="shared" si="26"/>
        <v>0.69850055331887295</v>
      </c>
      <c r="S33" s="157"/>
      <c r="T33" s="30" t="s">
        <v>12</v>
      </c>
      <c r="U33" s="104">
        <v>14100000000</v>
      </c>
      <c r="V33" s="35">
        <v>370000000</v>
      </c>
      <c r="W33" s="35">
        <v>350000000</v>
      </c>
      <c r="X33" s="99"/>
      <c r="Y33" s="76">
        <f t="shared" si="38"/>
        <v>2.624113475177305</v>
      </c>
      <c r="Z33" s="77">
        <f t="shared" si="27"/>
        <v>2.4822695035460995</v>
      </c>
      <c r="AA33" s="78"/>
      <c r="AB33" s="79">
        <f t="shared" si="29"/>
        <v>2.5531914893617023</v>
      </c>
      <c r="AC33" s="80">
        <f t="shared" si="30"/>
        <v>0.10029883421085763</v>
      </c>
      <c r="AE33" s="157"/>
      <c r="AF33" s="30" t="s">
        <v>12</v>
      </c>
      <c r="AG33" s="134">
        <f t="shared" si="31"/>
        <v>10.149219112655381</v>
      </c>
      <c r="AH33" s="39">
        <f t="shared" si="22"/>
        <v>8.568201724066995</v>
      </c>
      <c r="AI33" s="39">
        <f t="shared" si="22"/>
        <v>8.5440680443502757</v>
      </c>
      <c r="AJ33" s="137"/>
      <c r="AK33" s="76">
        <f t="shared" si="32"/>
        <v>1.5810173885883856</v>
      </c>
      <c r="AL33" s="77">
        <f t="shared" si="33"/>
        <v>1.6051510683051049</v>
      </c>
      <c r="AM33" s="78"/>
      <c r="AN33" s="79">
        <f t="shared" si="35"/>
        <v>1.5930842284467452</v>
      </c>
      <c r="AO33" s="80">
        <f t="shared" si="36"/>
        <v>1.7065088582676465E-2</v>
      </c>
    </row>
    <row r="34" spans="2:41" x14ac:dyDescent="0.25">
      <c r="B34" s="155" t="s">
        <v>103</v>
      </c>
      <c r="C34" s="4" t="s">
        <v>7</v>
      </c>
      <c r="D34" s="103">
        <v>1930000000</v>
      </c>
      <c r="E34" s="8">
        <v>1000000000</v>
      </c>
      <c r="F34" s="9">
        <v>960000000</v>
      </c>
      <c r="G34" s="10">
        <v>1100000000</v>
      </c>
      <c r="H34" s="57">
        <f t="shared" si="37"/>
        <v>51.813471502590666</v>
      </c>
      <c r="I34" s="58">
        <f t="shared" si="23"/>
        <v>49.740932642487046</v>
      </c>
      <c r="J34" s="86">
        <f t="shared" si="24"/>
        <v>56.994818652849744</v>
      </c>
      <c r="K34" s="60">
        <f t="shared" si="25"/>
        <v>52.849740932642483</v>
      </c>
      <c r="L34" s="61">
        <f t="shared" si="26"/>
        <v>3.7363225652476606</v>
      </c>
      <c r="S34" s="155" t="s">
        <v>103</v>
      </c>
      <c r="T34" s="4" t="s">
        <v>7</v>
      </c>
      <c r="U34" s="103">
        <v>1930000000</v>
      </c>
      <c r="V34" s="8"/>
      <c r="W34" s="9">
        <v>900000000</v>
      </c>
      <c r="X34" s="10">
        <v>1050000000</v>
      </c>
      <c r="Y34" s="57"/>
      <c r="Z34" s="58">
        <f t="shared" si="27"/>
        <v>46.632124352331608</v>
      </c>
      <c r="AA34" s="86">
        <f t="shared" si="28"/>
        <v>54.404145077720209</v>
      </c>
      <c r="AB34" s="60">
        <f t="shared" si="29"/>
        <v>50.518134715025909</v>
      </c>
      <c r="AC34" s="61">
        <f t="shared" si="30"/>
        <v>5.4956485584446693</v>
      </c>
      <c r="AE34" s="155" t="s">
        <v>103</v>
      </c>
      <c r="AF34" s="4" t="s">
        <v>7</v>
      </c>
      <c r="AG34" s="133">
        <f t="shared" si="31"/>
        <v>9.285557309007773</v>
      </c>
      <c r="AH34" s="12"/>
      <c r="AI34" s="13">
        <f t="shared" si="22"/>
        <v>8.9542425094393252</v>
      </c>
      <c r="AJ34" s="14">
        <f t="shared" si="22"/>
        <v>9.0211892990699383</v>
      </c>
      <c r="AK34" s="57"/>
      <c r="AL34" s="58">
        <f t="shared" si="33"/>
        <v>0.33131479956844778</v>
      </c>
      <c r="AM34" s="86">
        <f t="shared" si="34"/>
        <v>0.26436800993783471</v>
      </c>
      <c r="AN34" s="60">
        <f t="shared" si="35"/>
        <v>0.29784140475314125</v>
      </c>
      <c r="AO34" s="61">
        <f t="shared" si="36"/>
        <v>4.7338528926475811E-2</v>
      </c>
    </row>
    <row r="35" spans="2:41" x14ac:dyDescent="0.25">
      <c r="B35" s="156"/>
      <c r="C35" s="17" t="s">
        <v>8</v>
      </c>
      <c r="D35" s="101">
        <v>2000000000</v>
      </c>
      <c r="E35" s="21"/>
      <c r="F35" s="22">
        <v>530000000</v>
      </c>
      <c r="G35" s="23">
        <v>500000000</v>
      </c>
      <c r="H35" s="69"/>
      <c r="I35" s="70">
        <f t="shared" si="23"/>
        <v>26.5</v>
      </c>
      <c r="J35" s="86">
        <f t="shared" si="24"/>
        <v>25</v>
      </c>
      <c r="K35" s="72">
        <f t="shared" si="25"/>
        <v>25.75</v>
      </c>
      <c r="L35" s="74">
        <f t="shared" si="26"/>
        <v>1.0606601717798212</v>
      </c>
      <c r="S35" s="156"/>
      <c r="T35" s="17" t="s">
        <v>8</v>
      </c>
      <c r="U35" s="101">
        <v>2000000000</v>
      </c>
      <c r="V35" s="21"/>
      <c r="W35" s="22">
        <v>340000000</v>
      </c>
      <c r="X35" s="23">
        <v>300000000</v>
      </c>
      <c r="Y35" s="69"/>
      <c r="Z35" s="70">
        <f t="shared" si="27"/>
        <v>17</v>
      </c>
      <c r="AA35" s="86">
        <f t="shared" si="28"/>
        <v>15</v>
      </c>
      <c r="AB35" s="72">
        <f t="shared" si="29"/>
        <v>16</v>
      </c>
      <c r="AC35" s="74">
        <f t="shared" si="30"/>
        <v>1.4142135623730951</v>
      </c>
      <c r="AE35" s="156"/>
      <c r="AF35" s="17" t="s">
        <v>8</v>
      </c>
      <c r="AG35" s="131">
        <f t="shared" si="31"/>
        <v>9.3010299956639813</v>
      </c>
      <c r="AH35" s="25"/>
      <c r="AI35" s="26">
        <f t="shared" si="22"/>
        <v>8.5314789170422554</v>
      </c>
      <c r="AJ35" s="27">
        <f t="shared" si="22"/>
        <v>8.4771212547196626</v>
      </c>
      <c r="AK35" s="69"/>
      <c r="AL35" s="70">
        <f t="shared" si="33"/>
        <v>0.76955107862172589</v>
      </c>
      <c r="AM35" s="86">
        <f t="shared" si="34"/>
        <v>0.82390874094431865</v>
      </c>
      <c r="AN35" s="72">
        <f t="shared" si="35"/>
        <v>0.79672990978302227</v>
      </c>
      <c r="AO35" s="74">
        <f t="shared" si="36"/>
        <v>3.8436671637753834E-2</v>
      </c>
    </row>
    <row r="36" spans="2:41" x14ac:dyDescent="0.25">
      <c r="B36" s="156"/>
      <c r="C36" s="17" t="s">
        <v>9</v>
      </c>
      <c r="D36" s="101">
        <v>402500000</v>
      </c>
      <c r="E36" s="21">
        <v>159000000</v>
      </c>
      <c r="F36" s="22">
        <v>180000000</v>
      </c>
      <c r="G36" s="23">
        <v>200000000</v>
      </c>
      <c r="H36" s="69">
        <f t="shared" si="37"/>
        <v>39.503105590062113</v>
      </c>
      <c r="I36" s="70">
        <f t="shared" si="23"/>
        <v>44.720496894409941</v>
      </c>
      <c r="J36" s="86">
        <f t="shared" si="24"/>
        <v>49.689440993788821</v>
      </c>
      <c r="K36" s="72">
        <f t="shared" si="25"/>
        <v>44.637681159420289</v>
      </c>
      <c r="L36" s="74">
        <f t="shared" si="26"/>
        <v>5.0936726508262629</v>
      </c>
      <c r="S36" s="156"/>
      <c r="T36" s="17" t="s">
        <v>9</v>
      </c>
      <c r="U36" s="101">
        <v>402500000</v>
      </c>
      <c r="V36" s="21"/>
      <c r="W36" s="22">
        <v>320000000</v>
      </c>
      <c r="X36" s="23">
        <v>300000000</v>
      </c>
      <c r="Y36" s="69"/>
      <c r="Z36" s="70">
        <f t="shared" si="27"/>
        <v>79.503105590062106</v>
      </c>
      <c r="AA36" s="86">
        <f t="shared" si="28"/>
        <v>74.534161490683232</v>
      </c>
      <c r="AB36" s="72">
        <f t="shared" si="29"/>
        <v>77.018633540372662</v>
      </c>
      <c r="AC36" s="74">
        <f t="shared" si="30"/>
        <v>3.5135740680076837</v>
      </c>
      <c r="AE36" s="156"/>
      <c r="AF36" s="17" t="s">
        <v>9</v>
      </c>
      <c r="AG36" s="131">
        <f t="shared" si="31"/>
        <v>8.6047658847038875</v>
      </c>
      <c r="AH36" s="25"/>
      <c r="AI36" s="26">
        <f t="shared" si="22"/>
        <v>8.5051499783199063</v>
      </c>
      <c r="AJ36" s="27">
        <f t="shared" si="22"/>
        <v>8.4771212547196626</v>
      </c>
      <c r="AK36" s="69"/>
      <c r="AL36" s="70">
        <f t="shared" si="33"/>
        <v>9.9615906383981212E-2</v>
      </c>
      <c r="AM36" s="86">
        <f t="shared" si="34"/>
        <v>0.12764462998422488</v>
      </c>
      <c r="AN36" s="72">
        <f t="shared" si="35"/>
        <v>0.11363026818410304</v>
      </c>
      <c r="AO36" s="74">
        <f t="shared" si="36"/>
        <v>1.9819300525735779E-2</v>
      </c>
    </row>
    <row r="37" spans="2:41" x14ac:dyDescent="0.25">
      <c r="B37" s="156"/>
      <c r="C37" s="17" t="s">
        <v>10</v>
      </c>
      <c r="D37" s="101">
        <v>555000000</v>
      </c>
      <c r="E37" s="21">
        <v>187000000</v>
      </c>
      <c r="F37" s="22">
        <v>190000000</v>
      </c>
      <c r="G37" s="23">
        <v>200000000</v>
      </c>
      <c r="H37" s="69">
        <f t="shared" si="37"/>
        <v>33.693693693693696</v>
      </c>
      <c r="I37" s="70">
        <f t="shared" si="23"/>
        <v>34.234234234234236</v>
      </c>
      <c r="J37" s="86">
        <f t="shared" si="24"/>
        <v>36.036036036036037</v>
      </c>
      <c r="K37" s="72">
        <f t="shared" si="25"/>
        <v>34.654654654654657</v>
      </c>
      <c r="L37" s="74">
        <f t="shared" si="26"/>
        <v>1.2264611325322601</v>
      </c>
      <c r="S37" s="156"/>
      <c r="T37" s="17" t="s">
        <v>10</v>
      </c>
      <c r="U37" s="101">
        <v>555000000</v>
      </c>
      <c r="V37" s="21"/>
      <c r="W37" s="22">
        <v>380000000</v>
      </c>
      <c r="X37" s="23">
        <v>400000000</v>
      </c>
      <c r="Y37" s="69"/>
      <c r="Z37" s="70">
        <f t="shared" si="27"/>
        <v>68.468468468468473</v>
      </c>
      <c r="AA37" s="86">
        <f t="shared" si="28"/>
        <v>72.072072072072075</v>
      </c>
      <c r="AB37" s="72">
        <f t="shared" si="29"/>
        <v>70.270270270270274</v>
      </c>
      <c r="AC37" s="74">
        <f t="shared" si="30"/>
        <v>2.5481325448163865</v>
      </c>
      <c r="AE37" s="156"/>
      <c r="AF37" s="17" t="s">
        <v>10</v>
      </c>
      <c r="AG37" s="131">
        <f t="shared" si="31"/>
        <v>8.7442929831226763</v>
      </c>
      <c r="AH37" s="25"/>
      <c r="AI37" s="26">
        <f t="shared" si="22"/>
        <v>8.5797835966168101</v>
      </c>
      <c r="AJ37" s="27">
        <f t="shared" si="22"/>
        <v>8.6020599913279625</v>
      </c>
      <c r="AK37" s="69"/>
      <c r="AL37" s="70">
        <f t="shared" si="33"/>
        <v>0.16450938650586622</v>
      </c>
      <c r="AM37" s="86">
        <f t="shared" si="34"/>
        <v>0.14223299179471383</v>
      </c>
      <c r="AN37" s="72">
        <f t="shared" si="35"/>
        <v>0.15337118915029002</v>
      </c>
      <c r="AO37" s="74">
        <f t="shared" si="36"/>
        <v>1.5751789760643998E-2</v>
      </c>
    </row>
    <row r="38" spans="2:41" x14ac:dyDescent="0.25">
      <c r="B38" s="156"/>
      <c r="C38" s="17" t="s">
        <v>11</v>
      </c>
      <c r="D38" s="101">
        <v>940000000</v>
      </c>
      <c r="E38" s="81"/>
      <c r="F38" s="82">
        <v>545000000</v>
      </c>
      <c r="G38" s="83">
        <v>550000000</v>
      </c>
      <c r="H38" s="84"/>
      <c r="I38" s="85">
        <f t="shared" si="23"/>
        <v>57.978723404255319</v>
      </c>
      <c r="J38" s="86">
        <f t="shared" si="24"/>
        <v>58.51063829787234</v>
      </c>
      <c r="K38" s="87">
        <f t="shared" si="25"/>
        <v>58.244680851063833</v>
      </c>
      <c r="L38" s="88">
        <f t="shared" si="26"/>
        <v>0.37612062829071646</v>
      </c>
      <c r="S38" s="156"/>
      <c r="T38" s="17" t="s">
        <v>11</v>
      </c>
      <c r="U38" s="101">
        <v>940000000</v>
      </c>
      <c r="V38" s="81"/>
      <c r="W38" s="82">
        <v>235000000</v>
      </c>
      <c r="X38" s="83">
        <v>250000000</v>
      </c>
      <c r="Y38" s="84"/>
      <c r="Z38" s="85">
        <f t="shared" si="27"/>
        <v>25</v>
      </c>
      <c r="AA38" s="86">
        <f t="shared" si="28"/>
        <v>26.595744680851062</v>
      </c>
      <c r="AB38" s="87">
        <f t="shared" si="29"/>
        <v>25.797872340425531</v>
      </c>
      <c r="AC38" s="88">
        <f t="shared" si="30"/>
        <v>1.1283618848721493</v>
      </c>
      <c r="AE38" s="156"/>
      <c r="AF38" s="17" t="s">
        <v>11</v>
      </c>
      <c r="AG38" s="131">
        <f t="shared" si="31"/>
        <v>8.9731278535996992</v>
      </c>
      <c r="AH38" s="110"/>
      <c r="AI38" s="111">
        <f t="shared" si="22"/>
        <v>8.3710678622717367</v>
      </c>
      <c r="AJ38" s="112">
        <f t="shared" si="22"/>
        <v>8.3979400086720375</v>
      </c>
      <c r="AK38" s="84"/>
      <c r="AL38" s="85">
        <f t="shared" si="33"/>
        <v>0.60205999132796251</v>
      </c>
      <c r="AM38" s="86">
        <f t="shared" si="34"/>
        <v>0.57518784492766173</v>
      </c>
      <c r="AN38" s="87">
        <f t="shared" si="35"/>
        <v>0.58862391812781212</v>
      </c>
      <c r="AO38" s="88">
        <f t="shared" si="36"/>
        <v>1.9001476944690354E-2</v>
      </c>
    </row>
    <row r="39" spans="2:41" ht="15.75" thickBot="1" x14ac:dyDescent="0.3">
      <c r="B39" s="157"/>
      <c r="C39" s="30" t="s">
        <v>12</v>
      </c>
      <c r="D39" s="104">
        <v>1093333333.3333333</v>
      </c>
      <c r="E39" s="89">
        <v>88000000</v>
      </c>
      <c r="F39" s="90">
        <v>110000000</v>
      </c>
      <c r="G39" s="91">
        <v>100000000</v>
      </c>
      <c r="H39" s="92">
        <f t="shared" si="37"/>
        <v>8.0487804878048781</v>
      </c>
      <c r="I39" s="93">
        <f t="shared" si="23"/>
        <v>10.060975609756099</v>
      </c>
      <c r="J39" s="94">
        <f t="shared" si="24"/>
        <v>9.1463414634146361</v>
      </c>
      <c r="K39" s="95">
        <f t="shared" si="25"/>
        <v>9.0853658536585371</v>
      </c>
      <c r="L39" s="96">
        <f t="shared" si="26"/>
        <v>1.0074824171864827</v>
      </c>
      <c r="S39" s="157"/>
      <c r="T39" s="30" t="s">
        <v>12</v>
      </c>
      <c r="U39" s="104">
        <v>1093333333.3333333</v>
      </c>
      <c r="V39" s="89">
        <v>54000000</v>
      </c>
      <c r="W39" s="90">
        <v>55000000</v>
      </c>
      <c r="X39" s="91"/>
      <c r="Y39" s="92">
        <f t="shared" si="38"/>
        <v>4.9390243902439028</v>
      </c>
      <c r="Z39" s="93">
        <f t="shared" si="27"/>
        <v>5.0304878048780495</v>
      </c>
      <c r="AA39" s="94"/>
      <c r="AB39" s="95">
        <f t="shared" si="29"/>
        <v>4.9847560975609762</v>
      </c>
      <c r="AC39" s="96">
        <f t="shared" si="30"/>
        <v>6.4674400718281996E-2</v>
      </c>
      <c r="AE39" s="157"/>
      <c r="AF39" s="30" t="s">
        <v>12</v>
      </c>
      <c r="AG39" s="134">
        <f t="shared" si="31"/>
        <v>9.0387525889920166</v>
      </c>
      <c r="AH39" s="120">
        <f t="shared" si="22"/>
        <v>7.7323937598229682</v>
      </c>
      <c r="AI39" s="121">
        <f t="shared" si="22"/>
        <v>7.7403626894942441</v>
      </c>
      <c r="AJ39" s="122"/>
      <c r="AK39" s="92">
        <f t="shared" si="32"/>
        <v>1.3063588291690484</v>
      </c>
      <c r="AL39" s="93">
        <f t="shared" si="33"/>
        <v>1.2983898994977725</v>
      </c>
      <c r="AM39" s="94"/>
      <c r="AN39" s="95">
        <f t="shared" si="35"/>
        <v>1.3023743643334105</v>
      </c>
      <c r="AO39" s="96">
        <f t="shared" si="36"/>
        <v>5.6348842093579005E-3</v>
      </c>
    </row>
    <row r="42" spans="2:41" ht="15" customHeight="1" x14ac:dyDescent="0.25"/>
    <row r="48" spans="2:41" ht="15" customHeight="1" x14ac:dyDescent="0.25"/>
  </sheetData>
  <mergeCells count="58">
    <mergeCell ref="V26:X26"/>
    <mergeCell ref="Y26:AA26"/>
    <mergeCell ref="AB26:AB27"/>
    <mergeCell ref="AC26:AC27"/>
    <mergeCell ref="S28:S33"/>
    <mergeCell ref="L26:L27"/>
    <mergeCell ref="B28:B33"/>
    <mergeCell ref="B34:B39"/>
    <mergeCell ref="S26:T27"/>
    <mergeCell ref="U26:U27"/>
    <mergeCell ref="S34:S39"/>
    <mergeCell ref="B26:C27"/>
    <mergeCell ref="D26:D27"/>
    <mergeCell ref="E26:G26"/>
    <mergeCell ref="H26:J26"/>
    <mergeCell ref="K26:K27"/>
    <mergeCell ref="AH15:AH16"/>
    <mergeCell ref="B3:Q4"/>
    <mergeCell ref="S3:AH4"/>
    <mergeCell ref="S5:AH5"/>
    <mergeCell ref="S6:S7"/>
    <mergeCell ref="T6:W6"/>
    <mergeCell ref="X6:AA6"/>
    <mergeCell ref="AB6:AB7"/>
    <mergeCell ref="AC6:AF6"/>
    <mergeCell ref="AG6:AG7"/>
    <mergeCell ref="AH6:AH7"/>
    <mergeCell ref="S14:AH14"/>
    <mergeCell ref="S15:S16"/>
    <mergeCell ref="K15:K16"/>
    <mergeCell ref="L15:O15"/>
    <mergeCell ref="AB15:AB16"/>
    <mergeCell ref="AC15:AF15"/>
    <mergeCell ref="AG15:AG16"/>
    <mergeCell ref="P15:P16"/>
    <mergeCell ref="Q15:Q16"/>
    <mergeCell ref="T15:W15"/>
    <mergeCell ref="X15:AA15"/>
    <mergeCell ref="B14:Q14"/>
    <mergeCell ref="B15:B16"/>
    <mergeCell ref="C15:F15"/>
    <mergeCell ref="G15:J15"/>
    <mergeCell ref="B5:Q5"/>
    <mergeCell ref="B6:B7"/>
    <mergeCell ref="C6:F6"/>
    <mergeCell ref="G6:J6"/>
    <mergeCell ref="K6:K7"/>
    <mergeCell ref="L6:O6"/>
    <mergeCell ref="P6:P7"/>
    <mergeCell ref="Q6:Q7"/>
    <mergeCell ref="AO26:AO27"/>
    <mergeCell ref="AE28:AE33"/>
    <mergeCell ref="AE34:AE39"/>
    <mergeCell ref="AE26:AF27"/>
    <mergeCell ref="AG26:AG27"/>
    <mergeCell ref="AH26:AJ26"/>
    <mergeCell ref="AK26:AM26"/>
    <mergeCell ref="AN26:AN27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0"/>
  <sheetViews>
    <sheetView topLeftCell="AE1" zoomScale="90" zoomScaleNormal="90" workbookViewId="0">
      <selection activeCell="AE25" sqref="AE25"/>
    </sheetView>
  </sheetViews>
  <sheetFormatPr defaultRowHeight="15" x14ac:dyDescent="0.25"/>
  <cols>
    <col min="3" max="12" width="8.85546875" bestFit="1" customWidth="1"/>
    <col min="13" max="13" width="12.85546875" customWidth="1"/>
    <col min="14" max="14" width="8.85546875" bestFit="1" customWidth="1"/>
    <col min="18" max="18" width="11.85546875" bestFit="1" customWidth="1"/>
    <col min="19" max="24" width="8.85546875" bestFit="1" customWidth="1"/>
    <col min="25" max="25" width="10.28515625" customWidth="1"/>
    <col min="26" max="26" width="11.85546875" customWidth="1"/>
    <col min="30" max="30" width="12.28515625" customWidth="1"/>
    <col min="31" max="33" width="15" bestFit="1" customWidth="1"/>
    <col min="34" max="34" width="9.28515625" bestFit="1" customWidth="1"/>
    <col min="35" max="35" width="11.5703125" customWidth="1"/>
    <col min="36" max="36" width="10.42578125" customWidth="1"/>
    <col min="37" max="37" width="16.140625" bestFit="1" customWidth="1"/>
    <col min="38" max="38" width="15" bestFit="1" customWidth="1"/>
  </cols>
  <sheetData>
    <row r="1" spans="1:38" x14ac:dyDescent="0.25">
      <c r="A1" t="s">
        <v>58</v>
      </c>
    </row>
    <row r="2" spans="1:38" ht="15.75" thickBot="1" x14ac:dyDescent="0.3">
      <c r="AD2" s="173" t="s">
        <v>124</v>
      </c>
    </row>
    <row r="3" spans="1:38" ht="18" thickBot="1" x14ac:dyDescent="0.3">
      <c r="B3" s="150" t="s">
        <v>17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2"/>
      <c r="R3" s="55" t="s">
        <v>124</v>
      </c>
      <c r="AD3" s="174"/>
    </row>
    <row r="4" spans="1:38" ht="15.75" customHeight="1" thickBot="1" x14ac:dyDescent="0.3">
      <c r="B4" s="141" t="s">
        <v>0</v>
      </c>
      <c r="C4" s="143" t="s">
        <v>1</v>
      </c>
      <c r="D4" s="144"/>
      <c r="E4" s="145"/>
      <c r="F4" s="143" t="s">
        <v>2</v>
      </c>
      <c r="G4" s="144"/>
      <c r="H4" s="145"/>
      <c r="I4" s="146" t="s">
        <v>3</v>
      </c>
      <c r="J4" s="143" t="s">
        <v>4</v>
      </c>
      <c r="K4" s="144"/>
      <c r="L4" s="145"/>
      <c r="M4" s="146" t="s">
        <v>5</v>
      </c>
      <c r="N4" s="148" t="s">
        <v>6</v>
      </c>
      <c r="P4" s="158" t="s">
        <v>0</v>
      </c>
      <c r="Q4" s="159"/>
      <c r="R4" s="161" t="s">
        <v>3</v>
      </c>
      <c r="S4" s="143" t="s">
        <v>2</v>
      </c>
      <c r="T4" s="144"/>
      <c r="U4" s="145"/>
      <c r="V4" s="143" t="s">
        <v>104</v>
      </c>
      <c r="W4" s="144"/>
      <c r="X4" s="145"/>
      <c r="Y4" s="166" t="s">
        <v>105</v>
      </c>
      <c r="Z4" s="153" t="s">
        <v>106</v>
      </c>
      <c r="AB4" s="158" t="s">
        <v>0</v>
      </c>
      <c r="AC4" s="159"/>
      <c r="AD4" s="161" t="s">
        <v>190</v>
      </c>
      <c r="AE4" s="163" t="s">
        <v>192</v>
      </c>
      <c r="AF4" s="164"/>
      <c r="AG4" s="165"/>
      <c r="AH4" s="163" t="s">
        <v>191</v>
      </c>
      <c r="AI4" s="164"/>
      <c r="AJ4" s="165"/>
      <c r="AK4" s="166" t="s">
        <v>105</v>
      </c>
      <c r="AL4" s="153" t="s">
        <v>106</v>
      </c>
    </row>
    <row r="5" spans="1:38" ht="15.75" thickBot="1" x14ac:dyDescent="0.3">
      <c r="B5" s="142"/>
      <c r="C5" s="1">
        <v>-5</v>
      </c>
      <c r="D5" s="2">
        <v>-6</v>
      </c>
      <c r="E5" s="3">
        <v>-7</v>
      </c>
      <c r="F5" s="1">
        <v>-5</v>
      </c>
      <c r="G5" s="2">
        <v>-6</v>
      </c>
      <c r="H5" s="3">
        <v>-7</v>
      </c>
      <c r="I5" s="147"/>
      <c r="J5" s="1">
        <v>-5</v>
      </c>
      <c r="K5" s="2">
        <v>-6</v>
      </c>
      <c r="L5" s="3">
        <v>-7</v>
      </c>
      <c r="M5" s="147"/>
      <c r="N5" s="149"/>
      <c r="P5" s="160"/>
      <c r="Q5" s="149"/>
      <c r="R5" s="162"/>
      <c r="S5" s="1" t="s">
        <v>107</v>
      </c>
      <c r="T5" s="2" t="s">
        <v>108</v>
      </c>
      <c r="U5" s="3" t="s">
        <v>109</v>
      </c>
      <c r="V5" s="1" t="s">
        <v>107</v>
      </c>
      <c r="W5" s="2" t="s">
        <v>108</v>
      </c>
      <c r="X5" s="3" t="s">
        <v>109</v>
      </c>
      <c r="Y5" s="147"/>
      <c r="Z5" s="154"/>
      <c r="AB5" s="160"/>
      <c r="AC5" s="149"/>
      <c r="AD5" s="162"/>
      <c r="AE5" s="1" t="s">
        <v>107</v>
      </c>
      <c r="AF5" s="2" t="s">
        <v>108</v>
      </c>
      <c r="AG5" s="3" t="s">
        <v>109</v>
      </c>
      <c r="AH5" s="1" t="s">
        <v>107</v>
      </c>
      <c r="AI5" s="2" t="s">
        <v>108</v>
      </c>
      <c r="AJ5" s="3" t="s">
        <v>109</v>
      </c>
      <c r="AK5" s="147"/>
      <c r="AL5" s="154"/>
    </row>
    <row r="6" spans="1:38" x14ac:dyDescent="0.25">
      <c r="B6" s="4" t="s">
        <v>7</v>
      </c>
      <c r="C6" s="5"/>
      <c r="D6" s="6" t="s">
        <v>92</v>
      </c>
      <c r="E6" s="7" t="s">
        <v>37</v>
      </c>
      <c r="F6" s="8"/>
      <c r="G6" s="9">
        <v>4800000000</v>
      </c>
      <c r="H6" s="10">
        <v>4500000000</v>
      </c>
      <c r="I6" s="11">
        <f t="shared" ref="I6:I11" si="0">AVERAGE(F6:H6)</f>
        <v>4650000000</v>
      </c>
      <c r="J6" s="12"/>
      <c r="K6" s="13">
        <f t="shared" ref="K6:K11" si="1">LOG(G6)</f>
        <v>9.6812412373755876</v>
      </c>
      <c r="L6" s="13">
        <f t="shared" ref="L6:L11" si="2">LOG(H6)</f>
        <v>9.653212513775344</v>
      </c>
      <c r="M6" s="15">
        <f t="shared" ref="M6:M11" si="3">AVERAGE(J6:L6)</f>
        <v>9.6672268755754658</v>
      </c>
      <c r="N6" s="16">
        <f t="shared" ref="N6:N11" si="4">STDEV(J6:L6)</f>
        <v>1.981930052573572E-2</v>
      </c>
      <c r="P6" s="155" t="s">
        <v>17</v>
      </c>
      <c r="Q6" s="4" t="s">
        <v>7</v>
      </c>
      <c r="R6" s="100">
        <v>8325000000</v>
      </c>
      <c r="S6" s="8"/>
      <c r="T6" s="9">
        <v>4800000000</v>
      </c>
      <c r="U6" s="97">
        <v>4500000000</v>
      </c>
      <c r="V6" s="57"/>
      <c r="W6" s="58">
        <f>(T6/R6)*100</f>
        <v>57.657657657657658</v>
      </c>
      <c r="X6" s="59">
        <f>(U6/R6)*100</f>
        <v>54.054054054054056</v>
      </c>
      <c r="Y6" s="60">
        <f>AVERAGE(V6:X6)</f>
        <v>55.855855855855857</v>
      </c>
      <c r="Z6" s="61">
        <f>STDEV(V6:X6)</f>
        <v>2.5481325448163865</v>
      </c>
      <c r="AB6" s="155" t="s">
        <v>17</v>
      </c>
      <c r="AC6" s="4" t="s">
        <v>7</v>
      </c>
      <c r="AD6" s="130">
        <f>LOG(R6)</f>
        <v>9.9203842421783577</v>
      </c>
      <c r="AE6" s="12"/>
      <c r="AF6" s="13">
        <f t="shared" ref="AE6:AG17" si="5">LOG(T6)</f>
        <v>9.6812412373755876</v>
      </c>
      <c r="AG6" s="135">
        <f t="shared" si="5"/>
        <v>9.653212513775344</v>
      </c>
      <c r="AH6" s="57"/>
      <c r="AI6" s="58">
        <f>AD6-AF6</f>
        <v>0.23914300480277006</v>
      </c>
      <c r="AJ6" s="59">
        <f>AD6-AG6</f>
        <v>0.26717172840301373</v>
      </c>
      <c r="AK6" s="60">
        <f>AVERAGE(AH6:AJ6)</f>
        <v>0.2531573666028919</v>
      </c>
      <c r="AL6" s="61">
        <f>STDEV(AH6:AJ6)</f>
        <v>1.981930052573572E-2</v>
      </c>
    </row>
    <row r="7" spans="1:38" x14ac:dyDescent="0.25">
      <c r="B7" s="17" t="s">
        <v>8</v>
      </c>
      <c r="C7" s="18"/>
      <c r="D7" s="19" t="s">
        <v>147</v>
      </c>
      <c r="E7" s="20" t="s">
        <v>121</v>
      </c>
      <c r="F7" s="21"/>
      <c r="G7" s="22">
        <v>3500000000</v>
      </c>
      <c r="H7" s="23">
        <v>4000000000</v>
      </c>
      <c r="I7" s="24">
        <f t="shared" si="0"/>
        <v>3750000000</v>
      </c>
      <c r="J7" s="25"/>
      <c r="K7" s="26">
        <f t="shared" si="1"/>
        <v>9.5440680443502757</v>
      </c>
      <c r="L7" s="27">
        <f t="shared" si="2"/>
        <v>9.6020599913279625</v>
      </c>
      <c r="M7" s="28">
        <f t="shared" si="3"/>
        <v>9.5730640178391191</v>
      </c>
      <c r="N7" s="29">
        <f t="shared" si="4"/>
        <v>4.100649896213307E-2</v>
      </c>
      <c r="P7" s="156"/>
      <c r="Q7" s="17" t="s">
        <v>8</v>
      </c>
      <c r="R7" s="101">
        <v>6300000000</v>
      </c>
      <c r="S7" s="22"/>
      <c r="T7" s="22">
        <v>3500000000</v>
      </c>
      <c r="U7" s="98">
        <v>4000000000</v>
      </c>
      <c r="V7" s="63"/>
      <c r="W7" s="64">
        <f t="shared" ref="W7:W17" si="6">(T7/R7)*100</f>
        <v>55.555555555555557</v>
      </c>
      <c r="X7" s="65">
        <f t="shared" ref="X7:X11" si="7">(U7/R7)*100</f>
        <v>63.492063492063487</v>
      </c>
      <c r="Y7" s="66">
        <f t="shared" ref="Y7:Y17" si="8">AVERAGE(V7:X7)</f>
        <v>59.523809523809518</v>
      </c>
      <c r="Z7" s="67">
        <f t="shared" ref="Z7:Z17" si="9">STDEV(V7:X7)</f>
        <v>5.6119585808456103</v>
      </c>
      <c r="AB7" s="156"/>
      <c r="AC7" s="17" t="s">
        <v>8</v>
      </c>
      <c r="AD7" s="131">
        <f t="shared" ref="AD7:AD17" si="10">LOG(R7)</f>
        <v>9.7993405494535821</v>
      </c>
      <c r="AE7" s="26"/>
      <c r="AF7" s="26">
        <f t="shared" si="5"/>
        <v>9.5440680443502757</v>
      </c>
      <c r="AG7" s="136">
        <f t="shared" si="5"/>
        <v>9.6020599913279625</v>
      </c>
      <c r="AH7" s="63"/>
      <c r="AI7" s="64">
        <f t="shared" ref="AI7:AI17" si="11">AD7-AF7</f>
        <v>0.25527250510330646</v>
      </c>
      <c r="AJ7" s="65">
        <f t="shared" ref="AJ7:AJ17" si="12">AD7-AG7</f>
        <v>0.19728055812561962</v>
      </c>
      <c r="AK7" s="66">
        <f t="shared" ref="AK7:AK17" si="13">AVERAGE(AH7:AJ7)</f>
        <v>0.22627653161446304</v>
      </c>
      <c r="AL7" s="67">
        <f t="shared" ref="AL7:AL17" si="14">STDEV(AH7:AJ7)</f>
        <v>4.1006498962132834E-2</v>
      </c>
    </row>
    <row r="8" spans="1:38" x14ac:dyDescent="0.25">
      <c r="B8" s="17" t="s">
        <v>9</v>
      </c>
      <c r="C8" s="18"/>
      <c r="D8" s="19" t="s">
        <v>93</v>
      </c>
      <c r="E8" s="20" t="s">
        <v>34</v>
      </c>
      <c r="F8" s="21"/>
      <c r="G8" s="22">
        <v>7000000000</v>
      </c>
      <c r="H8" s="23">
        <v>6500000000</v>
      </c>
      <c r="I8" s="24">
        <f t="shared" si="0"/>
        <v>6750000000</v>
      </c>
      <c r="J8" s="25"/>
      <c r="K8" s="26">
        <f t="shared" si="1"/>
        <v>9.8450980400142569</v>
      </c>
      <c r="L8" s="27">
        <f t="shared" si="2"/>
        <v>9.8129133566428557</v>
      </c>
      <c r="M8" s="28">
        <f t="shared" si="3"/>
        <v>9.8290056983285563</v>
      </c>
      <c r="N8" s="29">
        <f t="shared" si="4"/>
        <v>2.2758007862259729E-2</v>
      </c>
      <c r="P8" s="156"/>
      <c r="Q8" s="17" t="s">
        <v>9</v>
      </c>
      <c r="R8" s="102">
        <v>9700000000</v>
      </c>
      <c r="S8" s="22"/>
      <c r="T8" s="22">
        <v>7000000000</v>
      </c>
      <c r="U8" s="98">
        <v>6500000000</v>
      </c>
      <c r="V8" s="69"/>
      <c r="W8" s="70">
        <f t="shared" si="6"/>
        <v>72.164948453608247</v>
      </c>
      <c r="X8" s="71">
        <f t="shared" si="7"/>
        <v>67.010309278350505</v>
      </c>
      <c r="Y8" s="72">
        <f t="shared" si="8"/>
        <v>69.587628865979383</v>
      </c>
      <c r="Z8" s="72">
        <f t="shared" si="9"/>
        <v>3.6448803153945821</v>
      </c>
      <c r="AB8" s="156"/>
      <c r="AC8" s="17" t="s">
        <v>9</v>
      </c>
      <c r="AD8" s="132">
        <f t="shared" si="10"/>
        <v>9.9867717342662452</v>
      </c>
      <c r="AE8" s="26"/>
      <c r="AF8" s="26">
        <f t="shared" si="5"/>
        <v>9.8450980400142569</v>
      </c>
      <c r="AG8" s="136">
        <f t="shared" si="5"/>
        <v>9.8129133566428557</v>
      </c>
      <c r="AH8" s="69"/>
      <c r="AI8" s="70">
        <f t="shared" si="11"/>
        <v>0.14167369425198828</v>
      </c>
      <c r="AJ8" s="71">
        <f t="shared" si="12"/>
        <v>0.17385837762338952</v>
      </c>
      <c r="AK8" s="72">
        <f t="shared" si="13"/>
        <v>0.1577660359376889</v>
      </c>
      <c r="AL8" s="72">
        <f t="shared" si="14"/>
        <v>2.2758007862259556E-2</v>
      </c>
    </row>
    <row r="9" spans="1:38" x14ac:dyDescent="0.25">
      <c r="B9" s="17" t="s">
        <v>10</v>
      </c>
      <c r="C9" s="18"/>
      <c r="D9" s="19" t="s">
        <v>125</v>
      </c>
      <c r="E9" s="20" t="s">
        <v>126</v>
      </c>
      <c r="F9" s="21"/>
      <c r="G9" s="22">
        <v>6200000000</v>
      </c>
      <c r="H9" s="23">
        <v>6000000000</v>
      </c>
      <c r="I9" s="24">
        <f t="shared" si="0"/>
        <v>6100000000</v>
      </c>
      <c r="J9" s="25"/>
      <c r="K9" s="26">
        <f t="shared" si="1"/>
        <v>9.7923916894982543</v>
      </c>
      <c r="L9" s="27">
        <f t="shared" si="2"/>
        <v>9.7781512503836439</v>
      </c>
      <c r="M9" s="28">
        <f t="shared" si="3"/>
        <v>9.7852714699409482</v>
      </c>
      <c r="N9" s="29">
        <f t="shared" si="4"/>
        <v>1.0069511065015226E-2</v>
      </c>
      <c r="P9" s="156"/>
      <c r="Q9" s="17" t="s">
        <v>10</v>
      </c>
      <c r="R9" s="103">
        <v>11033333333.333334</v>
      </c>
      <c r="S9" s="21"/>
      <c r="T9" s="22">
        <v>6200000000</v>
      </c>
      <c r="U9" s="98">
        <v>6000000000</v>
      </c>
      <c r="V9" s="69"/>
      <c r="W9" s="70">
        <f t="shared" si="6"/>
        <v>56.19335347432024</v>
      </c>
      <c r="X9" s="71">
        <f t="shared" si="7"/>
        <v>54.38066465256798</v>
      </c>
      <c r="Y9" s="72">
        <f t="shared" si="8"/>
        <v>55.28700906344411</v>
      </c>
      <c r="Z9" s="74">
        <f t="shared" si="9"/>
        <v>1.2817645580420765</v>
      </c>
      <c r="AB9" s="156"/>
      <c r="AC9" s="17" t="s">
        <v>10</v>
      </c>
      <c r="AD9" s="133">
        <f t="shared" si="10"/>
        <v>10.042706739056056</v>
      </c>
      <c r="AE9" s="25"/>
      <c r="AF9" s="26">
        <f t="shared" si="5"/>
        <v>9.7923916894982543</v>
      </c>
      <c r="AG9" s="136">
        <f t="shared" si="5"/>
        <v>9.7781512503836439</v>
      </c>
      <c r="AH9" s="69"/>
      <c r="AI9" s="70">
        <f t="shared" si="11"/>
        <v>0.25031504955780193</v>
      </c>
      <c r="AJ9" s="71">
        <f t="shared" si="12"/>
        <v>0.26455548867241241</v>
      </c>
      <c r="AK9" s="72">
        <f t="shared" si="13"/>
        <v>0.25743526911510717</v>
      </c>
      <c r="AL9" s="74">
        <f t="shared" si="14"/>
        <v>1.0069511065015226E-2</v>
      </c>
    </row>
    <row r="10" spans="1:38" x14ac:dyDescent="0.25">
      <c r="B10" s="17" t="s">
        <v>11</v>
      </c>
      <c r="C10" s="18" t="s">
        <v>96</v>
      </c>
      <c r="D10" s="19" t="s">
        <v>94</v>
      </c>
      <c r="E10" s="20" t="s">
        <v>16</v>
      </c>
      <c r="F10" s="21">
        <v>890000000</v>
      </c>
      <c r="G10" s="22">
        <v>900000000</v>
      </c>
      <c r="H10" s="23">
        <v>1000000000</v>
      </c>
      <c r="I10" s="24">
        <f t="shared" si="0"/>
        <v>930000000</v>
      </c>
      <c r="J10" s="25">
        <f t="shared" ref="J10:J11" si="15">LOG(F10)</f>
        <v>8.9493900066449132</v>
      </c>
      <c r="K10" s="26">
        <f t="shared" si="1"/>
        <v>8.9542425094393252</v>
      </c>
      <c r="L10" s="27">
        <f t="shared" si="2"/>
        <v>9</v>
      </c>
      <c r="M10" s="28">
        <f t="shared" si="3"/>
        <v>8.9678775053614128</v>
      </c>
      <c r="N10" s="29">
        <f t="shared" si="4"/>
        <v>2.7924499855807462E-2</v>
      </c>
      <c r="P10" s="156"/>
      <c r="Q10" s="17" t="s">
        <v>11</v>
      </c>
      <c r="R10" s="101">
        <v>15233333333.333334</v>
      </c>
      <c r="S10" s="22">
        <v>890000000</v>
      </c>
      <c r="T10" s="22">
        <v>900000000</v>
      </c>
      <c r="U10" s="98">
        <v>1000000000</v>
      </c>
      <c r="V10" s="69">
        <f t="shared" ref="V10:V15" si="16">(S10/R10)*100</f>
        <v>5.8424507658643323</v>
      </c>
      <c r="W10" s="70">
        <f t="shared" si="6"/>
        <v>5.908096280087527</v>
      </c>
      <c r="X10" s="71">
        <f t="shared" si="7"/>
        <v>6.5645514223194743</v>
      </c>
      <c r="Y10" s="72">
        <f t="shared" si="8"/>
        <v>6.1050328227571109</v>
      </c>
      <c r="Z10" s="74">
        <f t="shared" si="9"/>
        <v>0.39930607419900777</v>
      </c>
      <c r="AB10" s="156"/>
      <c r="AC10" s="17" t="s">
        <v>11</v>
      </c>
      <c r="AD10" s="131">
        <f t="shared" si="10"/>
        <v>10.182794945350187</v>
      </c>
      <c r="AE10" s="26">
        <f t="shared" si="5"/>
        <v>8.9493900066449132</v>
      </c>
      <c r="AF10" s="26">
        <f t="shared" si="5"/>
        <v>8.9542425094393252</v>
      </c>
      <c r="AG10" s="136">
        <f t="shared" si="5"/>
        <v>9</v>
      </c>
      <c r="AH10" s="69">
        <f t="shared" ref="AH10:AH15" si="17">AD10-AE10</f>
        <v>1.2334049387052737</v>
      </c>
      <c r="AI10" s="70">
        <f t="shared" si="11"/>
        <v>1.2285524359108617</v>
      </c>
      <c r="AJ10" s="71">
        <f t="shared" si="12"/>
        <v>1.1827949453501869</v>
      </c>
      <c r="AK10" s="72">
        <f t="shared" si="13"/>
        <v>1.2149174399887741</v>
      </c>
      <c r="AL10" s="74">
        <f t="shared" si="14"/>
        <v>2.7924499855807462E-2</v>
      </c>
    </row>
    <row r="11" spans="1:38" ht="15.75" thickBot="1" x14ac:dyDescent="0.3">
      <c r="B11" s="30" t="s">
        <v>12</v>
      </c>
      <c r="C11" s="31" t="s">
        <v>95</v>
      </c>
      <c r="D11" s="32" t="s">
        <v>97</v>
      </c>
      <c r="E11" s="33" t="s">
        <v>63</v>
      </c>
      <c r="F11" s="34">
        <v>1190000000</v>
      </c>
      <c r="G11" s="35">
        <v>1800000000</v>
      </c>
      <c r="H11" s="36">
        <v>1500000000</v>
      </c>
      <c r="I11" s="37">
        <f t="shared" si="0"/>
        <v>1496666666.6666667</v>
      </c>
      <c r="J11" s="38">
        <f t="shared" si="15"/>
        <v>9.075546961392531</v>
      </c>
      <c r="K11" s="39">
        <f t="shared" si="1"/>
        <v>9.2552725051033065</v>
      </c>
      <c r="L11" s="39">
        <f t="shared" si="2"/>
        <v>9.1760912590556813</v>
      </c>
      <c r="M11" s="41">
        <f t="shared" si="3"/>
        <v>9.1689702418505075</v>
      </c>
      <c r="N11" s="42">
        <f t="shared" si="4"/>
        <v>9.0074132968687312E-2</v>
      </c>
      <c r="P11" s="157"/>
      <c r="Q11" s="30" t="s">
        <v>12</v>
      </c>
      <c r="R11" s="104">
        <v>14100000000</v>
      </c>
      <c r="S11" s="35">
        <v>1190000000</v>
      </c>
      <c r="T11" s="35">
        <v>1800000000</v>
      </c>
      <c r="U11" s="99">
        <v>1500000000</v>
      </c>
      <c r="V11" s="76">
        <f t="shared" si="16"/>
        <v>8.4397163120567367</v>
      </c>
      <c r="W11" s="77">
        <f t="shared" si="6"/>
        <v>12.76595744680851</v>
      </c>
      <c r="X11" s="78">
        <f t="shared" si="7"/>
        <v>10.638297872340425</v>
      </c>
      <c r="Y11" s="79">
        <f t="shared" si="8"/>
        <v>10.614657210401889</v>
      </c>
      <c r="Z11" s="80">
        <f t="shared" si="9"/>
        <v>2.1632174531649131</v>
      </c>
      <c r="AB11" s="157"/>
      <c r="AC11" s="30" t="s">
        <v>12</v>
      </c>
      <c r="AD11" s="134">
        <f t="shared" si="10"/>
        <v>10.149219112655381</v>
      </c>
      <c r="AE11" s="39">
        <f t="shared" si="5"/>
        <v>9.075546961392531</v>
      </c>
      <c r="AF11" s="39">
        <f t="shared" si="5"/>
        <v>9.2552725051033065</v>
      </c>
      <c r="AG11" s="137">
        <f t="shared" si="5"/>
        <v>9.1760912590556813</v>
      </c>
      <c r="AH11" s="76">
        <f t="shared" si="17"/>
        <v>1.0736721512628495</v>
      </c>
      <c r="AI11" s="77">
        <f t="shared" si="11"/>
        <v>0.89394660755207411</v>
      </c>
      <c r="AJ11" s="78">
        <f t="shared" si="12"/>
        <v>0.97312785359969922</v>
      </c>
      <c r="AK11" s="79">
        <f t="shared" si="13"/>
        <v>0.98024887080487433</v>
      </c>
      <c r="AL11" s="80">
        <f t="shared" si="14"/>
        <v>9.0074132968687312E-2</v>
      </c>
    </row>
    <row r="12" spans="1:38" ht="18" thickBot="1" x14ac:dyDescent="0.3">
      <c r="B12" s="138" t="s">
        <v>18</v>
      </c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40"/>
      <c r="P12" s="155" t="s">
        <v>103</v>
      </c>
      <c r="Q12" s="4" t="s">
        <v>7</v>
      </c>
      <c r="R12" s="103">
        <v>1930000000</v>
      </c>
      <c r="S12" s="8"/>
      <c r="T12" s="9">
        <v>1125000000</v>
      </c>
      <c r="U12" s="10">
        <v>1150000000</v>
      </c>
      <c r="V12" s="57"/>
      <c r="W12" s="58">
        <f t="shared" si="6"/>
        <v>58.290155440414502</v>
      </c>
      <c r="X12" s="86">
        <f t="shared" ref="X12:X17" si="18">(U12/R12)*100</f>
        <v>59.585492227979273</v>
      </c>
      <c r="Y12" s="60">
        <f t="shared" si="8"/>
        <v>58.937823834196891</v>
      </c>
      <c r="Z12" s="61">
        <f t="shared" si="9"/>
        <v>0.91594142640744824</v>
      </c>
      <c r="AB12" s="155" t="s">
        <v>103</v>
      </c>
      <c r="AC12" s="4" t="s">
        <v>7</v>
      </c>
      <c r="AD12" s="133">
        <f t="shared" si="10"/>
        <v>9.285557309007773</v>
      </c>
      <c r="AE12" s="12"/>
      <c r="AF12" s="13">
        <f t="shared" si="5"/>
        <v>9.0511525224473814</v>
      </c>
      <c r="AG12" s="14">
        <f t="shared" si="5"/>
        <v>9.0606978403536118</v>
      </c>
      <c r="AH12" s="57"/>
      <c r="AI12" s="58">
        <f t="shared" si="11"/>
        <v>0.23440478656039154</v>
      </c>
      <c r="AJ12" s="86">
        <f t="shared" si="12"/>
        <v>0.22485946865416118</v>
      </c>
      <c r="AK12" s="60">
        <f t="shared" si="13"/>
        <v>0.22963212760727636</v>
      </c>
      <c r="AL12" s="61">
        <f t="shared" si="14"/>
        <v>6.7495590200768694E-3</v>
      </c>
    </row>
    <row r="13" spans="1:38" ht="15.75" thickBot="1" x14ac:dyDescent="0.3">
      <c r="B13" s="141" t="s">
        <v>0</v>
      </c>
      <c r="C13" s="143" t="s">
        <v>1</v>
      </c>
      <c r="D13" s="144"/>
      <c r="E13" s="145"/>
      <c r="F13" s="143" t="s">
        <v>2</v>
      </c>
      <c r="G13" s="144"/>
      <c r="H13" s="145"/>
      <c r="I13" s="146" t="s">
        <v>3</v>
      </c>
      <c r="J13" s="143" t="s">
        <v>4</v>
      </c>
      <c r="K13" s="144"/>
      <c r="L13" s="145"/>
      <c r="M13" s="146" t="s">
        <v>5</v>
      </c>
      <c r="N13" s="148" t="s">
        <v>6</v>
      </c>
      <c r="P13" s="156"/>
      <c r="Q13" s="17" t="s">
        <v>8</v>
      </c>
      <c r="R13" s="101">
        <v>2000000000</v>
      </c>
      <c r="S13" s="21"/>
      <c r="T13" s="22">
        <v>830000000</v>
      </c>
      <c r="U13" s="23">
        <v>850000000</v>
      </c>
      <c r="V13" s="69"/>
      <c r="W13" s="70">
        <f t="shared" si="6"/>
        <v>41.5</v>
      </c>
      <c r="X13" s="86">
        <f t="shared" si="18"/>
        <v>42.5</v>
      </c>
      <c r="Y13" s="72">
        <f t="shared" si="8"/>
        <v>42</v>
      </c>
      <c r="Z13" s="74">
        <f t="shared" si="9"/>
        <v>0.70710678118654757</v>
      </c>
      <c r="AB13" s="156"/>
      <c r="AC13" s="17" t="s">
        <v>8</v>
      </c>
      <c r="AD13" s="131">
        <f t="shared" si="10"/>
        <v>9.3010299956639813</v>
      </c>
      <c r="AE13" s="25"/>
      <c r="AF13" s="26">
        <f t="shared" si="5"/>
        <v>8.9190780923760737</v>
      </c>
      <c r="AG13" s="27">
        <f t="shared" si="5"/>
        <v>8.9294189257142929</v>
      </c>
      <c r="AH13" s="69"/>
      <c r="AI13" s="70">
        <f t="shared" si="11"/>
        <v>0.38195190328790751</v>
      </c>
      <c r="AJ13" s="86">
        <f t="shared" si="12"/>
        <v>0.3716110699496884</v>
      </c>
      <c r="AK13" s="72">
        <f t="shared" si="13"/>
        <v>0.37678148661879796</v>
      </c>
      <c r="AL13" s="74">
        <f t="shared" si="14"/>
        <v>7.3120733765746583E-3</v>
      </c>
    </row>
    <row r="14" spans="1:38" ht="15.75" thickBot="1" x14ac:dyDescent="0.3">
      <c r="B14" s="142"/>
      <c r="C14" s="1">
        <v>-4</v>
      </c>
      <c r="D14" s="2">
        <v>-5</v>
      </c>
      <c r="E14" s="3">
        <v>-6</v>
      </c>
      <c r="F14" s="1">
        <v>-4</v>
      </c>
      <c r="G14" s="2">
        <v>-5</v>
      </c>
      <c r="H14" s="3">
        <v>-6</v>
      </c>
      <c r="I14" s="147"/>
      <c r="J14" s="1">
        <v>-4</v>
      </c>
      <c r="K14" s="2">
        <v>-5</v>
      </c>
      <c r="L14" s="3">
        <v>-6</v>
      </c>
      <c r="M14" s="147"/>
      <c r="N14" s="149"/>
      <c r="P14" s="156"/>
      <c r="Q14" s="17" t="s">
        <v>9</v>
      </c>
      <c r="R14" s="101">
        <v>402500000</v>
      </c>
      <c r="S14" s="21">
        <v>115000000</v>
      </c>
      <c r="T14" s="22">
        <v>170000000</v>
      </c>
      <c r="U14" s="23">
        <v>120000000</v>
      </c>
      <c r="V14" s="69">
        <f t="shared" si="16"/>
        <v>28.571428571428569</v>
      </c>
      <c r="W14" s="70">
        <f t="shared" si="6"/>
        <v>42.236024844720497</v>
      </c>
      <c r="X14" s="86">
        <f t="shared" si="18"/>
        <v>29.813664596273291</v>
      </c>
      <c r="Y14" s="72">
        <f t="shared" si="8"/>
        <v>33.54037267080745</v>
      </c>
      <c r="Z14" s="74">
        <f t="shared" si="9"/>
        <v>7.5562267457120873</v>
      </c>
      <c r="AB14" s="156"/>
      <c r="AC14" s="17" t="s">
        <v>9</v>
      </c>
      <c r="AD14" s="131">
        <f t="shared" si="10"/>
        <v>8.6047658847038875</v>
      </c>
      <c r="AE14" s="25">
        <f t="shared" si="5"/>
        <v>8.0606978403536118</v>
      </c>
      <c r="AF14" s="26">
        <f t="shared" si="5"/>
        <v>8.2304489213782741</v>
      </c>
      <c r="AG14" s="27">
        <f t="shared" si="5"/>
        <v>8.0791812460476251</v>
      </c>
      <c r="AH14" s="69">
        <f t="shared" si="17"/>
        <v>0.54406804435027567</v>
      </c>
      <c r="AI14" s="70">
        <f t="shared" si="11"/>
        <v>0.37431696332561337</v>
      </c>
      <c r="AJ14" s="86">
        <f t="shared" si="12"/>
        <v>0.52558463865626237</v>
      </c>
      <c r="AK14" s="72">
        <f t="shared" si="13"/>
        <v>0.48132321544405049</v>
      </c>
      <c r="AL14" s="74">
        <f t="shared" si="14"/>
        <v>9.3129815665222257E-2</v>
      </c>
    </row>
    <row r="15" spans="1:38" x14ac:dyDescent="0.25">
      <c r="B15" s="4" t="s">
        <v>7</v>
      </c>
      <c r="C15" s="5"/>
      <c r="D15" s="6" t="s">
        <v>146</v>
      </c>
      <c r="E15" s="7" t="s">
        <v>127</v>
      </c>
      <c r="F15" s="8"/>
      <c r="G15" s="9">
        <v>1125000000</v>
      </c>
      <c r="H15" s="10">
        <v>1150000000</v>
      </c>
      <c r="I15" s="11">
        <f t="shared" ref="I15:I20" si="19">AVERAGE(F15:H15)</f>
        <v>1137500000</v>
      </c>
      <c r="J15" s="12"/>
      <c r="K15" s="13">
        <f t="shared" ref="J15:L20" si="20">LOG(G15)</f>
        <v>9.0511525224473814</v>
      </c>
      <c r="L15" s="14">
        <f t="shared" si="20"/>
        <v>9.0606978403536118</v>
      </c>
      <c r="M15" s="15">
        <f t="shared" ref="M15:M20" si="21">AVERAGE(J15:L15)</f>
        <v>9.0559251814004966</v>
      </c>
      <c r="N15" s="16">
        <f t="shared" ref="N15:N20" si="22">STDEV(J15:L15)</f>
        <v>6.7495590200768694E-3</v>
      </c>
      <c r="P15" s="156"/>
      <c r="Q15" s="17" t="s">
        <v>10</v>
      </c>
      <c r="R15" s="101">
        <v>555000000</v>
      </c>
      <c r="S15" s="21">
        <v>207000000</v>
      </c>
      <c r="T15" s="22">
        <v>280000000</v>
      </c>
      <c r="U15" s="23">
        <v>250000000</v>
      </c>
      <c r="V15" s="69">
        <f t="shared" si="16"/>
        <v>37.297297297297298</v>
      </c>
      <c r="W15" s="70">
        <f t="shared" si="6"/>
        <v>50.450450450450447</v>
      </c>
      <c r="X15" s="86">
        <f t="shared" si="18"/>
        <v>45.045045045045043</v>
      </c>
      <c r="Y15" s="72">
        <f t="shared" si="8"/>
        <v>44.264264264264263</v>
      </c>
      <c r="Z15" s="74">
        <f t="shared" si="9"/>
        <v>6.6112459822867482</v>
      </c>
      <c r="AB15" s="156"/>
      <c r="AC15" s="17" t="s">
        <v>10</v>
      </c>
      <c r="AD15" s="131">
        <f t="shared" si="10"/>
        <v>8.7442929831226763</v>
      </c>
      <c r="AE15" s="25">
        <f t="shared" si="5"/>
        <v>8.3159703454569183</v>
      </c>
      <c r="AF15" s="26">
        <f t="shared" si="5"/>
        <v>8.4471580313422194</v>
      </c>
      <c r="AG15" s="27">
        <f t="shared" si="5"/>
        <v>8.3979400086720375</v>
      </c>
      <c r="AH15" s="69">
        <f t="shared" si="17"/>
        <v>0.42832263766575807</v>
      </c>
      <c r="AI15" s="70">
        <f t="shared" si="11"/>
        <v>0.2971349517804569</v>
      </c>
      <c r="AJ15" s="86">
        <f t="shared" si="12"/>
        <v>0.34635297445063884</v>
      </c>
      <c r="AK15" s="72">
        <f t="shared" si="13"/>
        <v>0.35727018796561794</v>
      </c>
      <c r="AL15" s="74">
        <f t="shared" si="14"/>
        <v>6.6271723949085648E-2</v>
      </c>
    </row>
    <row r="16" spans="1:38" x14ac:dyDescent="0.25">
      <c r="B16" s="17" t="s">
        <v>8</v>
      </c>
      <c r="C16" s="18"/>
      <c r="D16" s="19" t="s">
        <v>148</v>
      </c>
      <c r="E16" s="20" t="s">
        <v>101</v>
      </c>
      <c r="F16" s="21"/>
      <c r="G16" s="22">
        <v>830000000</v>
      </c>
      <c r="H16" s="23">
        <v>850000000</v>
      </c>
      <c r="I16" s="24">
        <f t="shared" si="19"/>
        <v>840000000</v>
      </c>
      <c r="J16" s="25"/>
      <c r="K16" s="26">
        <f t="shared" si="20"/>
        <v>8.9190780923760737</v>
      </c>
      <c r="L16" s="27">
        <f t="shared" si="20"/>
        <v>8.9294189257142929</v>
      </c>
      <c r="M16" s="28">
        <f t="shared" si="21"/>
        <v>8.9242485090451833</v>
      </c>
      <c r="N16" s="29">
        <f t="shared" si="22"/>
        <v>7.3120733765746583E-3</v>
      </c>
      <c r="P16" s="156"/>
      <c r="Q16" s="17" t="s">
        <v>11</v>
      </c>
      <c r="R16" s="101">
        <v>940000000</v>
      </c>
      <c r="S16" s="81"/>
      <c r="T16" s="82">
        <v>375000000</v>
      </c>
      <c r="U16" s="83">
        <v>350000000</v>
      </c>
      <c r="V16" s="84"/>
      <c r="W16" s="85">
        <f t="shared" si="6"/>
        <v>39.893617021276597</v>
      </c>
      <c r="X16" s="86">
        <f t="shared" si="18"/>
        <v>37.234042553191486</v>
      </c>
      <c r="Y16" s="87">
        <f t="shared" si="8"/>
        <v>38.563829787234042</v>
      </c>
      <c r="Z16" s="88">
        <f t="shared" si="9"/>
        <v>1.8806031414535873</v>
      </c>
      <c r="AB16" s="156"/>
      <c r="AC16" s="17" t="s">
        <v>11</v>
      </c>
      <c r="AD16" s="131">
        <f t="shared" si="10"/>
        <v>8.9731278535996992</v>
      </c>
      <c r="AE16" s="110"/>
      <c r="AF16" s="111">
        <f t="shared" si="5"/>
        <v>8.5740312677277188</v>
      </c>
      <c r="AG16" s="112">
        <f t="shared" si="5"/>
        <v>8.5440680443502757</v>
      </c>
      <c r="AH16" s="84"/>
      <c r="AI16" s="85">
        <f t="shared" si="11"/>
        <v>0.39909658587198038</v>
      </c>
      <c r="AJ16" s="86">
        <f t="shared" si="12"/>
        <v>0.42905980924942355</v>
      </c>
      <c r="AK16" s="87">
        <f t="shared" si="13"/>
        <v>0.41407819756070197</v>
      </c>
      <c r="AL16" s="88">
        <f t="shared" si="14"/>
        <v>2.1187198436397353E-2</v>
      </c>
    </row>
    <row r="17" spans="2:38" ht="15.75" thickBot="1" x14ac:dyDescent="0.3">
      <c r="B17" s="17" t="s">
        <v>9</v>
      </c>
      <c r="C17" s="18" t="s">
        <v>98</v>
      </c>
      <c r="D17" s="19" t="s">
        <v>149</v>
      </c>
      <c r="E17" s="20" t="s">
        <v>62</v>
      </c>
      <c r="F17" s="21">
        <v>115000000</v>
      </c>
      <c r="G17" s="22">
        <v>170000000</v>
      </c>
      <c r="H17" s="23">
        <v>120000000</v>
      </c>
      <c r="I17" s="24">
        <f t="shared" si="19"/>
        <v>135000000</v>
      </c>
      <c r="J17" s="25">
        <f t="shared" si="20"/>
        <v>8.0606978403536118</v>
      </c>
      <c r="K17" s="26">
        <f t="shared" si="20"/>
        <v>8.2304489213782741</v>
      </c>
      <c r="L17" s="27">
        <f t="shared" si="20"/>
        <v>8.0791812460476251</v>
      </c>
      <c r="M17" s="28">
        <f t="shared" si="21"/>
        <v>8.1234426692598376</v>
      </c>
      <c r="N17" s="29">
        <f t="shared" si="22"/>
        <v>9.3129815665222188E-2</v>
      </c>
      <c r="P17" s="157"/>
      <c r="Q17" s="30" t="s">
        <v>12</v>
      </c>
      <c r="R17" s="104">
        <v>1093333333.3333333</v>
      </c>
      <c r="S17" s="89"/>
      <c r="T17" s="90">
        <v>275000000</v>
      </c>
      <c r="U17" s="91">
        <v>200000000</v>
      </c>
      <c r="V17" s="92"/>
      <c r="W17" s="93">
        <f t="shared" si="6"/>
        <v>25.152439024390244</v>
      </c>
      <c r="X17" s="94">
        <f t="shared" si="18"/>
        <v>18.292682926829272</v>
      </c>
      <c r="Y17" s="95">
        <f t="shared" si="8"/>
        <v>21.72256097560976</v>
      </c>
      <c r="Z17" s="96">
        <f t="shared" si="9"/>
        <v>4.8505800538711057</v>
      </c>
      <c r="AB17" s="157"/>
      <c r="AC17" s="30" t="s">
        <v>12</v>
      </c>
      <c r="AD17" s="134">
        <f t="shared" si="10"/>
        <v>9.0387525889920166</v>
      </c>
      <c r="AE17" s="120"/>
      <c r="AF17" s="121">
        <f t="shared" si="5"/>
        <v>8.4393326938302629</v>
      </c>
      <c r="AG17" s="122">
        <f t="shared" si="5"/>
        <v>8.3010299956639813</v>
      </c>
      <c r="AH17" s="92"/>
      <c r="AI17" s="93">
        <f t="shared" si="11"/>
        <v>0.59941989516175376</v>
      </c>
      <c r="AJ17" s="94">
        <f t="shared" si="12"/>
        <v>0.73772259332803536</v>
      </c>
      <c r="AK17" s="95">
        <f t="shared" si="13"/>
        <v>0.66857124424489456</v>
      </c>
      <c r="AL17" s="96">
        <f t="shared" si="14"/>
        <v>9.779477572977413E-2</v>
      </c>
    </row>
    <row r="18" spans="2:38" x14ac:dyDescent="0.25">
      <c r="B18" s="17" t="s">
        <v>10</v>
      </c>
      <c r="C18" s="18" t="s">
        <v>150</v>
      </c>
      <c r="D18" s="19" t="s">
        <v>102</v>
      </c>
      <c r="E18" s="20" t="s">
        <v>76</v>
      </c>
      <c r="F18" s="21">
        <v>207000000</v>
      </c>
      <c r="G18" s="22">
        <v>280000000</v>
      </c>
      <c r="H18" s="23">
        <v>250000000</v>
      </c>
      <c r="I18" s="24">
        <f t="shared" si="19"/>
        <v>245666666.66666666</v>
      </c>
      <c r="J18" s="25">
        <f t="shared" si="20"/>
        <v>8.3159703454569183</v>
      </c>
      <c r="K18" s="26">
        <f t="shared" si="20"/>
        <v>8.4471580313422194</v>
      </c>
      <c r="L18" s="27">
        <f t="shared" si="20"/>
        <v>8.3979400086720375</v>
      </c>
      <c r="M18" s="28">
        <f t="shared" si="21"/>
        <v>8.3870227951570584</v>
      </c>
      <c r="N18" s="29">
        <f t="shared" si="22"/>
        <v>6.6271723949085884E-2</v>
      </c>
    </row>
    <row r="19" spans="2:38" x14ac:dyDescent="0.25">
      <c r="B19" s="17" t="s">
        <v>11</v>
      </c>
      <c r="C19" s="18"/>
      <c r="D19" s="19" t="s">
        <v>99</v>
      </c>
      <c r="E19" s="20" t="s">
        <v>64</v>
      </c>
      <c r="F19" s="21"/>
      <c r="G19" s="22">
        <v>375000000</v>
      </c>
      <c r="H19" s="23">
        <v>350000000</v>
      </c>
      <c r="I19" s="24">
        <f t="shared" si="19"/>
        <v>362500000</v>
      </c>
      <c r="J19" s="25"/>
      <c r="K19" s="26">
        <f t="shared" si="20"/>
        <v>8.5740312677277188</v>
      </c>
      <c r="L19" s="27">
        <f t="shared" si="20"/>
        <v>8.5440680443502757</v>
      </c>
      <c r="M19" s="28">
        <f t="shared" si="21"/>
        <v>8.5590496560389973</v>
      </c>
      <c r="N19" s="29">
        <f t="shared" si="22"/>
        <v>2.1187198436397353E-2</v>
      </c>
    </row>
    <row r="20" spans="2:38" ht="15.75" thickBot="1" x14ac:dyDescent="0.3">
      <c r="B20" s="30" t="s">
        <v>12</v>
      </c>
      <c r="C20" s="31"/>
      <c r="D20" s="32" t="s">
        <v>100</v>
      </c>
      <c r="E20" s="33" t="s">
        <v>54</v>
      </c>
      <c r="F20" s="34"/>
      <c r="G20" s="35">
        <v>275000000</v>
      </c>
      <c r="H20" s="36">
        <v>200000000</v>
      </c>
      <c r="I20" s="37">
        <f t="shared" si="19"/>
        <v>237500000</v>
      </c>
      <c r="J20" s="38"/>
      <c r="K20" s="39">
        <f t="shared" si="20"/>
        <v>8.4393326938302629</v>
      </c>
      <c r="L20" s="40">
        <f t="shared" si="20"/>
        <v>8.3010299956639813</v>
      </c>
      <c r="M20" s="41">
        <f t="shared" si="21"/>
        <v>8.3701813447471221</v>
      </c>
      <c r="N20" s="42">
        <f t="shared" si="22"/>
        <v>9.7794775729774019E-2</v>
      </c>
    </row>
  </sheetData>
  <mergeCells count="33">
    <mergeCell ref="B3:N3"/>
    <mergeCell ref="B4:B5"/>
    <mergeCell ref="C4:E4"/>
    <mergeCell ref="F4:H4"/>
    <mergeCell ref="I4:I5"/>
    <mergeCell ref="J4:L4"/>
    <mergeCell ref="M4:M5"/>
    <mergeCell ref="N4:N5"/>
    <mergeCell ref="B12:N12"/>
    <mergeCell ref="B13:B14"/>
    <mergeCell ref="C13:E13"/>
    <mergeCell ref="F13:H13"/>
    <mergeCell ref="I13:I14"/>
    <mergeCell ref="J13:L13"/>
    <mergeCell ref="M13:M14"/>
    <mergeCell ref="N13:N14"/>
    <mergeCell ref="Z4:Z5"/>
    <mergeCell ref="P6:P11"/>
    <mergeCell ref="P12:P17"/>
    <mergeCell ref="P4:Q5"/>
    <mergeCell ref="R4:R5"/>
    <mergeCell ref="S4:U4"/>
    <mergeCell ref="V4:X4"/>
    <mergeCell ref="Y4:Y5"/>
    <mergeCell ref="AL4:AL5"/>
    <mergeCell ref="AB6:AB11"/>
    <mergeCell ref="AB12:AB17"/>
    <mergeCell ref="AD2:AD3"/>
    <mergeCell ref="AB4:AC5"/>
    <mergeCell ref="AD4:AD5"/>
    <mergeCell ref="AE4:AG4"/>
    <mergeCell ref="AH4:AJ4"/>
    <mergeCell ref="AK4:AK5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4"/>
  <sheetViews>
    <sheetView tabSelected="1" topLeftCell="A19" workbookViewId="0">
      <selection activeCell="M59" sqref="M59"/>
    </sheetView>
  </sheetViews>
  <sheetFormatPr defaultRowHeight="15" x14ac:dyDescent="0.25"/>
  <cols>
    <col min="1" max="1" width="4.140625" customWidth="1"/>
    <col min="2" max="2" width="17" customWidth="1"/>
    <col min="3" max="3" width="13" customWidth="1"/>
    <col min="13" max="13" width="17" customWidth="1"/>
    <col min="14" max="14" width="13" customWidth="1"/>
  </cols>
  <sheetData>
    <row r="2" spans="2:15" x14ac:dyDescent="0.25">
      <c r="B2" s="175" t="s">
        <v>7</v>
      </c>
      <c r="C2" s="175"/>
      <c r="M2" s="175" t="s">
        <v>10</v>
      </c>
      <c r="N2" s="175"/>
    </row>
    <row r="3" spans="2:15" x14ac:dyDescent="0.25">
      <c r="B3" s="125" t="s">
        <v>151</v>
      </c>
      <c r="C3" s="126" t="s">
        <v>152</v>
      </c>
      <c r="D3" s="129" t="s">
        <v>189</v>
      </c>
      <c r="M3" s="125" t="s">
        <v>151</v>
      </c>
      <c r="N3" s="126" t="s">
        <v>152</v>
      </c>
      <c r="O3" s="129" t="s">
        <v>189</v>
      </c>
    </row>
    <row r="4" spans="2:15" x14ac:dyDescent="0.25">
      <c r="B4" s="127" t="s">
        <v>7</v>
      </c>
      <c r="C4" s="128">
        <v>-26.83</v>
      </c>
      <c r="D4">
        <v>0.14000000000000001</v>
      </c>
      <c r="M4" s="127" t="s">
        <v>10</v>
      </c>
      <c r="N4" s="128">
        <v>-18.87</v>
      </c>
      <c r="O4">
        <v>0.93</v>
      </c>
    </row>
    <row r="5" spans="2:15" x14ac:dyDescent="0.25">
      <c r="B5" s="127" t="s">
        <v>153</v>
      </c>
      <c r="C5" s="128">
        <v>25.23</v>
      </c>
      <c r="D5">
        <v>0.73</v>
      </c>
      <c r="M5" s="127" t="s">
        <v>165</v>
      </c>
      <c r="N5" s="128">
        <v>45.47</v>
      </c>
      <c r="O5">
        <v>0.56999999999999995</v>
      </c>
    </row>
    <row r="6" spans="2:15" x14ac:dyDescent="0.25">
      <c r="B6" s="127" t="s">
        <v>155</v>
      </c>
      <c r="C6" s="128">
        <v>-55.08</v>
      </c>
      <c r="D6">
        <v>1.21</v>
      </c>
      <c r="M6" s="127" t="s">
        <v>166</v>
      </c>
      <c r="N6" s="128">
        <v>-28.24</v>
      </c>
      <c r="O6">
        <v>1.65</v>
      </c>
    </row>
    <row r="7" spans="2:15" x14ac:dyDescent="0.25">
      <c r="B7" s="127" t="s">
        <v>154</v>
      </c>
      <c r="C7" s="128">
        <v>39.119999999999997</v>
      </c>
      <c r="D7">
        <v>0.93</v>
      </c>
      <c r="M7" s="127" t="s">
        <v>167</v>
      </c>
      <c r="N7" s="128">
        <v>11.83</v>
      </c>
      <c r="O7">
        <v>0.89</v>
      </c>
    </row>
    <row r="8" spans="2:15" x14ac:dyDescent="0.25">
      <c r="B8" s="127" t="s">
        <v>156</v>
      </c>
      <c r="C8" s="128">
        <v>-39.700000000000003</v>
      </c>
      <c r="D8">
        <v>0.55000000000000004</v>
      </c>
      <c r="M8" s="127" t="s">
        <v>168</v>
      </c>
      <c r="N8" s="128">
        <v>-18.190000000000001</v>
      </c>
      <c r="O8">
        <v>0.81</v>
      </c>
    </row>
    <row r="9" spans="2:15" x14ac:dyDescent="0.25">
      <c r="B9" s="127" t="s">
        <v>157</v>
      </c>
      <c r="C9" s="128">
        <v>43.56</v>
      </c>
      <c r="D9">
        <v>2.67</v>
      </c>
      <c r="M9" s="127" t="s">
        <v>169</v>
      </c>
      <c r="N9" s="128">
        <v>49.56</v>
      </c>
      <c r="O9">
        <v>0.5</v>
      </c>
    </row>
    <row r="10" spans="2:15" x14ac:dyDescent="0.25">
      <c r="B10" s="127" t="s">
        <v>158</v>
      </c>
      <c r="C10" s="128">
        <v>-48.54</v>
      </c>
      <c r="D10">
        <v>6.93</v>
      </c>
      <c r="M10" s="127" t="s">
        <v>170</v>
      </c>
      <c r="N10" s="128">
        <v>-14.15</v>
      </c>
      <c r="O10">
        <v>1.39</v>
      </c>
    </row>
    <row r="19" spans="2:15" x14ac:dyDescent="0.25">
      <c r="B19" s="175" t="s">
        <v>8</v>
      </c>
      <c r="C19" s="175"/>
      <c r="M19" s="175" t="s">
        <v>11</v>
      </c>
      <c r="N19" s="175"/>
    </row>
    <row r="20" spans="2:15" x14ac:dyDescent="0.25">
      <c r="B20" s="125" t="s">
        <v>151</v>
      </c>
      <c r="C20" s="126" t="s">
        <v>152</v>
      </c>
      <c r="D20" s="129" t="s">
        <v>189</v>
      </c>
      <c r="M20" s="125" t="s">
        <v>151</v>
      </c>
      <c r="N20" s="126" t="s">
        <v>152</v>
      </c>
      <c r="O20" s="129" t="s">
        <v>189</v>
      </c>
    </row>
    <row r="21" spans="2:15" x14ac:dyDescent="0.25">
      <c r="B21" s="127" t="s">
        <v>8</v>
      </c>
      <c r="C21" s="128">
        <v>-28.41</v>
      </c>
      <c r="D21">
        <v>1.53</v>
      </c>
      <c r="M21" s="127" t="s">
        <v>11</v>
      </c>
      <c r="N21" s="128">
        <v>-17.68</v>
      </c>
      <c r="O21">
        <v>1.43</v>
      </c>
    </row>
    <row r="22" spans="2:15" x14ac:dyDescent="0.25">
      <c r="B22" s="127" t="s">
        <v>159</v>
      </c>
      <c r="C22" s="128">
        <v>15.17</v>
      </c>
      <c r="D22">
        <v>1.63</v>
      </c>
      <c r="M22" s="127" t="s">
        <v>177</v>
      </c>
      <c r="N22" s="128">
        <v>46.18</v>
      </c>
      <c r="O22">
        <v>1.6</v>
      </c>
    </row>
    <row r="23" spans="2:15" x14ac:dyDescent="0.25">
      <c r="B23" s="127" t="s">
        <v>160</v>
      </c>
      <c r="C23" s="128">
        <v>-38.020000000000003</v>
      </c>
      <c r="D23">
        <v>0.72</v>
      </c>
      <c r="M23" s="127" t="s">
        <v>178</v>
      </c>
      <c r="N23" s="128">
        <v>-54.17</v>
      </c>
      <c r="O23">
        <v>2.82</v>
      </c>
    </row>
    <row r="24" spans="2:15" x14ac:dyDescent="0.25">
      <c r="B24" s="127" t="s">
        <v>164</v>
      </c>
      <c r="C24" s="128">
        <v>27.43</v>
      </c>
      <c r="D24">
        <v>0.08</v>
      </c>
      <c r="M24" s="127" t="s">
        <v>179</v>
      </c>
      <c r="N24" s="128">
        <v>68.23</v>
      </c>
      <c r="O24">
        <v>1.02</v>
      </c>
    </row>
    <row r="25" spans="2:15" x14ac:dyDescent="0.25">
      <c r="B25" s="127" t="s">
        <v>163</v>
      </c>
      <c r="C25" s="128">
        <v>-28.8</v>
      </c>
      <c r="D25">
        <v>2.6</v>
      </c>
      <c r="M25" s="127" t="s">
        <v>180</v>
      </c>
      <c r="N25" s="128">
        <v>-48.48</v>
      </c>
      <c r="O25">
        <v>5.07</v>
      </c>
    </row>
    <row r="26" spans="2:15" x14ac:dyDescent="0.25">
      <c r="B26" s="127" t="s">
        <v>162</v>
      </c>
      <c r="C26" s="128">
        <v>42.08</v>
      </c>
      <c r="D26">
        <v>3.77</v>
      </c>
      <c r="M26" s="127" t="s">
        <v>181</v>
      </c>
      <c r="N26" s="128">
        <v>64.89</v>
      </c>
      <c r="O26">
        <v>1.61</v>
      </c>
    </row>
    <row r="27" spans="2:15" x14ac:dyDescent="0.25">
      <c r="B27" s="127" t="s">
        <v>161</v>
      </c>
      <c r="C27" s="128">
        <v>-18.53</v>
      </c>
      <c r="D27">
        <v>0.83</v>
      </c>
      <c r="M27" s="127" t="s">
        <v>182</v>
      </c>
      <c r="N27" s="128">
        <v>-60.61</v>
      </c>
      <c r="O27">
        <v>1.1499999999999999</v>
      </c>
    </row>
    <row r="36" spans="2:15" x14ac:dyDescent="0.25">
      <c r="B36" s="175" t="s">
        <v>9</v>
      </c>
      <c r="C36" s="175"/>
      <c r="M36" s="175" t="s">
        <v>12</v>
      </c>
      <c r="N36" s="175"/>
    </row>
    <row r="37" spans="2:15" x14ac:dyDescent="0.25">
      <c r="B37" s="125" t="s">
        <v>151</v>
      </c>
      <c r="C37" s="126" t="s">
        <v>152</v>
      </c>
      <c r="D37" s="129" t="s">
        <v>189</v>
      </c>
      <c r="M37" s="125" t="s">
        <v>151</v>
      </c>
      <c r="N37" s="126" t="s">
        <v>152</v>
      </c>
      <c r="O37" s="129" t="s">
        <v>189</v>
      </c>
    </row>
    <row r="38" spans="2:15" x14ac:dyDescent="0.25">
      <c r="B38" s="127" t="s">
        <v>9</v>
      </c>
      <c r="C38" s="128">
        <v>-26.47</v>
      </c>
      <c r="D38">
        <v>1.41</v>
      </c>
      <c r="M38" s="127" t="s">
        <v>12</v>
      </c>
      <c r="N38" s="128">
        <v>-6.72</v>
      </c>
      <c r="O38">
        <v>0.56999999999999995</v>
      </c>
    </row>
    <row r="39" spans="2:15" x14ac:dyDescent="0.25">
      <c r="B39" s="127" t="s">
        <v>171</v>
      </c>
      <c r="C39" s="128">
        <v>40.369999999999997</v>
      </c>
      <c r="D39">
        <v>1.66</v>
      </c>
      <c r="M39" s="127" t="s">
        <v>183</v>
      </c>
      <c r="N39" s="128">
        <v>38.35</v>
      </c>
      <c r="O39">
        <v>1.37</v>
      </c>
    </row>
    <row r="40" spans="2:15" x14ac:dyDescent="0.25">
      <c r="B40" s="127" t="s">
        <v>172</v>
      </c>
      <c r="C40" s="128">
        <v>-34.56</v>
      </c>
      <c r="D40">
        <v>0.96</v>
      </c>
      <c r="M40" s="127" t="s">
        <v>184</v>
      </c>
      <c r="N40" s="128">
        <v>-23.01</v>
      </c>
      <c r="O40">
        <v>1.01</v>
      </c>
    </row>
    <row r="41" spans="2:15" x14ac:dyDescent="0.25">
      <c r="B41" s="127" t="s">
        <v>173</v>
      </c>
      <c r="C41" s="128">
        <v>26.08</v>
      </c>
      <c r="D41">
        <v>1.1499999999999999</v>
      </c>
      <c r="M41" s="127" t="s">
        <v>185</v>
      </c>
      <c r="N41" s="128">
        <v>28.56</v>
      </c>
      <c r="O41">
        <v>2.33</v>
      </c>
    </row>
    <row r="42" spans="2:15" x14ac:dyDescent="0.25">
      <c r="B42" s="127" t="s">
        <v>174</v>
      </c>
      <c r="C42" s="128">
        <v>-18.36</v>
      </c>
      <c r="D42">
        <v>0.23</v>
      </c>
      <c r="M42" s="127" t="s">
        <v>186</v>
      </c>
      <c r="N42" s="128">
        <v>-11.42</v>
      </c>
      <c r="O42">
        <v>1.07</v>
      </c>
    </row>
    <row r="43" spans="2:15" x14ac:dyDescent="0.25">
      <c r="B43" s="127" t="s">
        <v>175</v>
      </c>
      <c r="C43" s="128">
        <v>40.01</v>
      </c>
      <c r="D43">
        <v>1.41</v>
      </c>
      <c r="M43" s="127" t="s">
        <v>187</v>
      </c>
      <c r="N43" s="128">
        <v>36.880000000000003</v>
      </c>
      <c r="O43">
        <v>2.0499999999999998</v>
      </c>
    </row>
    <row r="44" spans="2:15" x14ac:dyDescent="0.25">
      <c r="B44" s="127" t="s">
        <v>176</v>
      </c>
      <c r="C44" s="128">
        <v>-31.76</v>
      </c>
      <c r="D44">
        <v>2.2000000000000002</v>
      </c>
      <c r="M44" s="127" t="s">
        <v>188</v>
      </c>
      <c r="N44" s="128">
        <v>-9.35</v>
      </c>
      <c r="O44">
        <v>1.28</v>
      </c>
    </row>
  </sheetData>
  <mergeCells count="6">
    <mergeCell ref="B2:C2"/>
    <mergeCell ref="B19:C19"/>
    <mergeCell ref="B36:C36"/>
    <mergeCell ref="M2:N2"/>
    <mergeCell ref="M19:N19"/>
    <mergeCell ref="M36:N3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Početan broj</vt:lpstr>
      <vt:lpstr>Liofilizacija</vt:lpstr>
      <vt:lpstr>GIT (liofilizirani)</vt:lpstr>
      <vt:lpstr>1. mjesec</vt:lpstr>
      <vt:lpstr>ZETA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2023-02-14T11:23:19Z</dcterms:created>
  <dcterms:modified xsi:type="dcterms:W3CDTF">2023-10-13T05:45:16Z</dcterms:modified>
</cp:coreProperties>
</file>