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Katarina\Desktop\Katarina_Butorac\Projekti\HRZZ 2019-2023\3. izvještajno razdoblje\HRZZ_PRO-BIO_2.0_BK_3.izvještajno razdoblje\Mikroinkapsulacija\"/>
    </mc:Choice>
  </mc:AlternateContent>
  <xr:revisionPtr revIDLastSave="0" documentId="13_ncr:1_{03B4C0F8-B764-4B73-9468-4176F3A4A2B5}" xr6:coauthVersionLast="47" xr6:coauthVersionMax="47" xr10:uidLastSave="{00000000-0000-0000-0000-000000000000}"/>
  <bookViews>
    <workbookView xWindow="-120" yWindow="-120" windowWidth="29040" windowHeight="15720" tabRatio="989" activeTab="2" xr2:uid="{00000000-000D-0000-FFFF-FFFF00000000}"/>
  </bookViews>
  <sheets>
    <sheet name="Početan broj" sheetId="1" r:id="rId1"/>
    <sheet name="Broj nakon mikroinkapsulacije" sheetId="2" r:id="rId2"/>
    <sheet name="Broj nakon liofilizacije" sheetId="3" r:id="rId3"/>
    <sheet name="Preživljavanje GIT-a" sheetId="4" r:id="rId4"/>
    <sheet name="1. mjesec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34" i="7" l="1"/>
  <c r="AK35" i="7"/>
  <c r="AK38" i="7"/>
  <c r="AK33" i="7"/>
  <c r="AJ37" i="7"/>
  <c r="AJ38" i="7"/>
  <c r="AJ29" i="7"/>
  <c r="AI28" i="7"/>
  <c r="AJ20" i="7"/>
  <c r="AI17" i="7"/>
  <c r="AI20" i="7"/>
  <c r="AH15" i="7"/>
  <c r="AI15" i="7"/>
  <c r="AJ7" i="7"/>
  <c r="AJ8" i="7"/>
  <c r="AJ9" i="7"/>
  <c r="AH6" i="7"/>
  <c r="AH7" i="7"/>
  <c r="AK7" i="7" s="1"/>
  <c r="AH9" i="7"/>
  <c r="AF6" i="7"/>
  <c r="AG6" i="7"/>
  <c r="AF7" i="7"/>
  <c r="AG7" i="7"/>
  <c r="AF8" i="7"/>
  <c r="AG8" i="7"/>
  <c r="AF9" i="7"/>
  <c r="AG9" i="7"/>
  <c r="AF10" i="7"/>
  <c r="AI10" i="7" s="1"/>
  <c r="AG10" i="7"/>
  <c r="AF11" i="7"/>
  <c r="AG11" i="7"/>
  <c r="AF15" i="7"/>
  <c r="AG15" i="7"/>
  <c r="AJ15" i="7" s="1"/>
  <c r="AF16" i="7"/>
  <c r="AG16" i="7"/>
  <c r="AF17" i="7"/>
  <c r="AG17" i="7"/>
  <c r="AJ17" i="7" s="1"/>
  <c r="AH17" i="7"/>
  <c r="AF18" i="7"/>
  <c r="AG18" i="7"/>
  <c r="AJ18" i="7" s="1"/>
  <c r="AH18" i="7"/>
  <c r="AF19" i="7"/>
  <c r="AG19" i="7"/>
  <c r="AF20" i="7"/>
  <c r="AG20" i="7"/>
  <c r="AG33" i="7"/>
  <c r="AH33" i="7"/>
  <c r="AG34" i="7"/>
  <c r="AH34" i="7"/>
  <c r="AG35" i="7"/>
  <c r="AJ35" i="7" s="1"/>
  <c r="AH35" i="7"/>
  <c r="AG36" i="7"/>
  <c r="AJ36" i="7" s="1"/>
  <c r="AH36" i="7"/>
  <c r="AF37" i="7"/>
  <c r="AG37" i="7"/>
  <c r="AH37" i="7"/>
  <c r="AF38" i="7"/>
  <c r="AI38" i="7" s="1"/>
  <c r="AG38" i="7"/>
  <c r="AH38" i="7"/>
  <c r="AF24" i="7"/>
  <c r="AG24" i="7"/>
  <c r="AF25" i="7"/>
  <c r="AG25" i="7"/>
  <c r="AF26" i="7"/>
  <c r="AI26" i="7" s="1"/>
  <c r="AG26" i="7"/>
  <c r="AF27" i="7"/>
  <c r="AI27" i="7" s="1"/>
  <c r="AG27" i="7"/>
  <c r="AF28" i="7"/>
  <c r="AG28" i="7"/>
  <c r="AF29" i="7"/>
  <c r="AG29" i="7"/>
  <c r="AE29" i="7"/>
  <c r="AI29" i="7" s="1"/>
  <c r="AE25" i="7"/>
  <c r="AJ25" i="7" s="1"/>
  <c r="AE26" i="7"/>
  <c r="AJ26" i="7" s="1"/>
  <c r="AE27" i="7"/>
  <c r="AJ27" i="7" s="1"/>
  <c r="AE28" i="7"/>
  <c r="AJ28" i="7" s="1"/>
  <c r="AE24" i="7"/>
  <c r="AJ24" i="7" s="1"/>
  <c r="AE16" i="7"/>
  <c r="AJ16" i="7" s="1"/>
  <c r="AE17" i="7"/>
  <c r="AK17" i="7" s="1"/>
  <c r="AE18" i="7"/>
  <c r="AI18" i="7" s="1"/>
  <c r="AE19" i="7"/>
  <c r="AI19" i="7" s="1"/>
  <c r="AE20" i="7"/>
  <c r="AE15" i="7"/>
  <c r="AK15" i="7" s="1"/>
  <c r="AE7" i="7"/>
  <c r="AI7" i="7" s="1"/>
  <c r="AE8" i="7"/>
  <c r="AI8" i="7" s="1"/>
  <c r="AE9" i="7"/>
  <c r="AI9" i="7" s="1"/>
  <c r="AE10" i="7"/>
  <c r="AJ10" i="7" s="1"/>
  <c r="AE11" i="7"/>
  <c r="AJ11" i="7" s="1"/>
  <c r="AE6" i="7"/>
  <c r="AK6" i="7" s="1"/>
  <c r="AE34" i="7"/>
  <c r="AJ34" i="7" s="1"/>
  <c r="AE35" i="7"/>
  <c r="AE36" i="7"/>
  <c r="AK36" i="7" s="1"/>
  <c r="AE37" i="7"/>
  <c r="AI37" i="7" s="1"/>
  <c r="AE38" i="7"/>
  <c r="AE33" i="7"/>
  <c r="AJ33" i="7" s="1"/>
  <c r="X38" i="7"/>
  <c r="Y38" i="7"/>
  <c r="X39" i="7"/>
  <c r="Z39" i="7" s="1"/>
  <c r="Y39" i="7"/>
  <c r="X40" i="7"/>
  <c r="Y40" i="7"/>
  <c r="X41" i="7"/>
  <c r="Z41" i="7" s="1"/>
  <c r="Y41" i="7"/>
  <c r="W42" i="7"/>
  <c r="X42" i="7"/>
  <c r="Y42" i="7"/>
  <c r="W43" i="7"/>
  <c r="X43" i="7"/>
  <c r="Y43" i="7"/>
  <c r="Y41" i="3"/>
  <c r="AC41" i="3" s="1"/>
  <c r="Z41" i="3"/>
  <c r="AA41" i="3"/>
  <c r="AB41" i="3"/>
  <c r="Y42" i="3"/>
  <c r="Z42" i="3"/>
  <c r="AA42" i="3"/>
  <c r="Y43" i="3"/>
  <c r="Z43" i="3"/>
  <c r="Y44" i="3"/>
  <c r="AB44" i="3" s="1"/>
  <c r="Z44" i="3"/>
  <c r="AC44" i="3"/>
  <c r="Y45" i="3"/>
  <c r="AB45" i="3" s="1"/>
  <c r="Z45" i="3"/>
  <c r="AA45" i="3"/>
  <c r="Y46" i="3"/>
  <c r="Z46" i="3"/>
  <c r="AA46" i="3"/>
  <c r="AB46" i="3"/>
  <c r="AC46" i="3"/>
  <c r="AK18" i="3"/>
  <c r="AJ20" i="3"/>
  <c r="AJ11" i="3"/>
  <c r="AH33" i="3"/>
  <c r="AH34" i="3"/>
  <c r="AH35" i="3"/>
  <c r="AH36" i="3"/>
  <c r="AI36" i="3"/>
  <c r="AH37" i="3"/>
  <c r="AI37" i="3"/>
  <c r="AH38" i="3"/>
  <c r="AI38" i="3"/>
  <c r="AG34" i="3"/>
  <c r="AG35" i="3"/>
  <c r="AG36" i="3"/>
  <c r="AG37" i="3"/>
  <c r="AG38" i="3"/>
  <c r="AG33" i="3"/>
  <c r="AH24" i="3"/>
  <c r="AI24" i="3"/>
  <c r="AH25" i="3"/>
  <c r="AI25" i="3"/>
  <c r="AH26" i="3"/>
  <c r="AI26" i="3"/>
  <c r="AH27" i="3"/>
  <c r="AI27" i="3"/>
  <c r="AH28" i="3"/>
  <c r="AI28" i="3"/>
  <c r="AH29" i="3"/>
  <c r="AG25" i="3"/>
  <c r="AG26" i="3"/>
  <c r="AG27" i="3"/>
  <c r="AG28" i="3"/>
  <c r="AG29" i="3"/>
  <c r="AG24" i="3"/>
  <c r="AH15" i="3"/>
  <c r="AH16" i="3"/>
  <c r="AH17" i="3"/>
  <c r="AI17" i="3"/>
  <c r="AH18" i="3"/>
  <c r="AI18" i="3"/>
  <c r="AH19" i="3"/>
  <c r="AI19" i="3"/>
  <c r="AH20" i="3"/>
  <c r="AI20" i="3"/>
  <c r="AG16" i="3"/>
  <c r="AG17" i="3"/>
  <c r="AG18" i="3"/>
  <c r="AJ18" i="3" s="1"/>
  <c r="AG19" i="3"/>
  <c r="AG20" i="3"/>
  <c r="AG15" i="3"/>
  <c r="AH6" i="3"/>
  <c r="AH7" i="3"/>
  <c r="AI7" i="3"/>
  <c r="AH8" i="3"/>
  <c r="AH9" i="3"/>
  <c r="AH10" i="3"/>
  <c r="AH11" i="3"/>
  <c r="AI11" i="3"/>
  <c r="AG7" i="3"/>
  <c r="AG8" i="3"/>
  <c r="AG9" i="3"/>
  <c r="AG10" i="3"/>
  <c r="AG11" i="3"/>
  <c r="AG6" i="3"/>
  <c r="AF34" i="3"/>
  <c r="AK34" i="3" s="1"/>
  <c r="AF35" i="3"/>
  <c r="AF36" i="3"/>
  <c r="AF37" i="3"/>
  <c r="AF38" i="3"/>
  <c r="AF33" i="3"/>
  <c r="AF25" i="3"/>
  <c r="AK25" i="3" s="1"/>
  <c r="AF26" i="3"/>
  <c r="AF27" i="3"/>
  <c r="AL27" i="3" s="1"/>
  <c r="AF28" i="3"/>
  <c r="AF29" i="3"/>
  <c r="AF24" i="3"/>
  <c r="AF16" i="3"/>
  <c r="AF17" i="3"/>
  <c r="AL17" i="3" s="1"/>
  <c r="AF18" i="3"/>
  <c r="AF19" i="3"/>
  <c r="AF20" i="3"/>
  <c r="AF15" i="3"/>
  <c r="AJ15" i="3" s="1"/>
  <c r="AF7" i="3"/>
  <c r="AK7" i="3" s="1"/>
  <c r="AF8" i="3"/>
  <c r="AF9" i="3"/>
  <c r="AF10" i="3"/>
  <c r="AK10" i="3" s="1"/>
  <c r="AF11" i="3"/>
  <c r="AF6" i="3"/>
  <c r="AK6" i="3" s="1"/>
  <c r="AI11" i="7" l="1"/>
  <c r="AK9" i="7"/>
  <c r="AJ19" i="7"/>
  <c r="AI25" i="7"/>
  <c r="AI16" i="7"/>
  <c r="AI6" i="7"/>
  <c r="AJ17" i="3"/>
  <c r="AJ33" i="3"/>
  <c r="AA43" i="7"/>
  <c r="AK19" i="3"/>
  <c r="AL24" i="3"/>
  <c r="AK29" i="3"/>
  <c r="AB43" i="3"/>
  <c r="AK18" i="7"/>
  <c r="AK37" i="7"/>
  <c r="Z40" i="7"/>
  <c r="AJ16" i="3"/>
  <c r="AK11" i="3"/>
  <c r="AJ29" i="3"/>
  <c r="AJ6" i="7"/>
  <c r="AC45" i="3"/>
  <c r="AI24" i="7"/>
  <c r="AM24" i="7" s="1"/>
  <c r="AJ10" i="3"/>
  <c r="AM10" i="3" s="1"/>
  <c r="AB42" i="3"/>
  <c r="AJ26" i="3"/>
  <c r="AM26" i="3" s="1"/>
  <c r="AM27" i="7"/>
  <c r="AM9" i="7"/>
  <c r="AL16" i="7"/>
  <c r="AL29" i="7"/>
  <c r="AL26" i="7"/>
  <c r="AM28" i="7"/>
  <c r="AM7" i="7"/>
  <c r="AM34" i="7"/>
  <c r="AM36" i="7"/>
  <c r="AM35" i="7"/>
  <c r="AL33" i="7"/>
  <c r="AL34" i="7"/>
  <c r="AL35" i="7"/>
  <c r="AL36" i="7"/>
  <c r="AA40" i="7"/>
  <c r="AA41" i="7"/>
  <c r="AM26" i="7"/>
  <c r="AA39" i="7"/>
  <c r="AL9" i="7"/>
  <c r="Z43" i="7"/>
  <c r="Z38" i="7"/>
  <c r="Z42" i="7"/>
  <c r="AA42" i="7"/>
  <c r="AA38" i="7"/>
  <c r="AK9" i="3"/>
  <c r="AL38" i="3"/>
  <c r="AL7" i="3"/>
  <c r="AK17" i="3"/>
  <c r="AL25" i="3"/>
  <c r="AK27" i="3"/>
  <c r="AK8" i="3"/>
  <c r="AL37" i="3"/>
  <c r="AK16" i="3"/>
  <c r="AK26" i="3"/>
  <c r="AK36" i="3"/>
  <c r="AK33" i="3"/>
  <c r="AL26" i="3"/>
  <c r="AC43" i="3"/>
  <c r="AK15" i="3"/>
  <c r="AK35" i="3"/>
  <c r="AJ6" i="3"/>
  <c r="AM6" i="3" s="1"/>
  <c r="AL36" i="3"/>
  <c r="AL19" i="3"/>
  <c r="AL18" i="3"/>
  <c r="AL20" i="3"/>
  <c r="AC42" i="3"/>
  <c r="AL28" i="3"/>
  <c r="AL11" i="3"/>
  <c r="AK28" i="3"/>
  <c r="AK24" i="3"/>
  <c r="AJ19" i="3"/>
  <c r="AJ38" i="3"/>
  <c r="AJ24" i="3"/>
  <c r="AJ37" i="3"/>
  <c r="AJ9" i="3"/>
  <c r="AN9" i="3" s="1"/>
  <c r="AJ27" i="3"/>
  <c r="AJ36" i="3"/>
  <c r="AJ28" i="3"/>
  <c r="AJ8" i="3"/>
  <c r="AM8" i="3" s="1"/>
  <c r="AJ35" i="3"/>
  <c r="AJ7" i="3"/>
  <c r="AK20" i="3"/>
  <c r="AJ25" i="3"/>
  <c r="AJ34" i="3"/>
  <c r="AK38" i="3"/>
  <c r="AK37" i="3"/>
  <c r="AN15" i="3"/>
  <c r="AM33" i="3"/>
  <c r="AN29" i="3"/>
  <c r="AM15" i="3"/>
  <c r="AN11" i="3"/>
  <c r="AS78" i="4"/>
  <c r="AS69" i="4"/>
  <c r="AR78" i="4"/>
  <c r="AU78" i="4" s="1"/>
  <c r="AR79" i="4"/>
  <c r="AR69" i="4"/>
  <c r="AI38" i="4"/>
  <c r="AI49" i="4"/>
  <c r="AI51" i="4"/>
  <c r="AM51" i="4" s="1"/>
  <c r="AN69" i="4"/>
  <c r="AO69" i="4"/>
  <c r="AP69" i="4"/>
  <c r="AN70" i="4"/>
  <c r="AO70" i="4"/>
  <c r="AP70" i="4"/>
  <c r="AS70" i="4" s="1"/>
  <c r="AN71" i="4"/>
  <c r="AO71" i="4"/>
  <c r="AP71" i="4"/>
  <c r="AO72" i="4"/>
  <c r="AP72" i="4"/>
  <c r="AN73" i="4"/>
  <c r="AO73" i="4"/>
  <c r="AN74" i="4"/>
  <c r="AO74" i="4"/>
  <c r="AO75" i="4"/>
  <c r="AP75" i="4"/>
  <c r="AO76" i="4"/>
  <c r="AR76" i="4" s="1"/>
  <c r="AP76" i="4"/>
  <c r="AS76" i="4" s="1"/>
  <c r="AO77" i="4"/>
  <c r="AR77" i="4" s="1"/>
  <c r="AP77" i="4"/>
  <c r="AS77" i="4" s="1"/>
  <c r="AO78" i="4"/>
  <c r="AP78" i="4"/>
  <c r="AO79" i="4"/>
  <c r="AP79" i="4"/>
  <c r="AN80" i="4"/>
  <c r="AO80" i="4"/>
  <c r="AM70" i="4"/>
  <c r="AQ70" i="4" s="1"/>
  <c r="AM71" i="4"/>
  <c r="AS71" i="4" s="1"/>
  <c r="AM72" i="4"/>
  <c r="AR72" i="4" s="1"/>
  <c r="AM73" i="4"/>
  <c r="AQ73" i="4" s="1"/>
  <c r="AM74" i="4"/>
  <c r="AQ74" i="4" s="1"/>
  <c r="AM75" i="4"/>
  <c r="AR75" i="4" s="1"/>
  <c r="AM76" i="4"/>
  <c r="AM77" i="4"/>
  <c r="AM78" i="4"/>
  <c r="AM79" i="4"/>
  <c r="AS79" i="4" s="1"/>
  <c r="AM80" i="4"/>
  <c r="AQ80" i="4" s="1"/>
  <c r="AM69" i="4"/>
  <c r="AQ69" i="4" s="1"/>
  <c r="AU69" i="4" s="1"/>
  <c r="AF55" i="4"/>
  <c r="AG55" i="4"/>
  <c r="AF56" i="4"/>
  <c r="AG56" i="4"/>
  <c r="AF57" i="4"/>
  <c r="AG57" i="4"/>
  <c r="AH57" i="4"/>
  <c r="AF58" i="4"/>
  <c r="AG58" i="4"/>
  <c r="AF59" i="4"/>
  <c r="AG59" i="4"/>
  <c r="AF60" i="4"/>
  <c r="AG60" i="4"/>
  <c r="AE56" i="4"/>
  <c r="AE57" i="4"/>
  <c r="AK57" i="4" s="1"/>
  <c r="AE58" i="4"/>
  <c r="AJ58" i="4" s="1"/>
  <c r="AE59" i="4"/>
  <c r="AI59" i="4" s="1"/>
  <c r="AE60" i="4"/>
  <c r="AI60" i="4" s="1"/>
  <c r="AF46" i="4"/>
  <c r="AG46" i="4"/>
  <c r="AH46" i="4"/>
  <c r="AF47" i="4"/>
  <c r="AI47" i="4" s="1"/>
  <c r="AG47" i="4"/>
  <c r="AH47" i="4"/>
  <c r="AF48" i="4"/>
  <c r="AG48" i="4"/>
  <c r="AJ48" i="4" s="1"/>
  <c r="AH48" i="4"/>
  <c r="AK48" i="4" s="1"/>
  <c r="AF49" i="4"/>
  <c r="AG49" i="4"/>
  <c r="AJ49" i="4" s="1"/>
  <c r="AF50" i="4"/>
  <c r="AI50" i="4" s="1"/>
  <c r="AG50" i="4"/>
  <c r="AH50" i="4"/>
  <c r="AK50" i="4" s="1"/>
  <c r="AF51" i="4"/>
  <c r="AG51" i="4"/>
  <c r="AE47" i="4"/>
  <c r="AK47" i="4" s="1"/>
  <c r="AE48" i="4"/>
  <c r="AE49" i="4"/>
  <c r="AE50" i="4"/>
  <c r="AE51" i="4"/>
  <c r="AJ51" i="4" s="1"/>
  <c r="AF37" i="4"/>
  <c r="AG37" i="4"/>
  <c r="AH37" i="4"/>
  <c r="AF38" i="4"/>
  <c r="AG38" i="4"/>
  <c r="AH38" i="4"/>
  <c r="AF39" i="4"/>
  <c r="AG39" i="4"/>
  <c r="AH39" i="4"/>
  <c r="AF40" i="4"/>
  <c r="AG40" i="4"/>
  <c r="AH40" i="4"/>
  <c r="AF41" i="4"/>
  <c r="AG41" i="4"/>
  <c r="AF42" i="4"/>
  <c r="AG42" i="4"/>
  <c r="AE55" i="4"/>
  <c r="AI55" i="4" s="1"/>
  <c r="AE46" i="4"/>
  <c r="AK46" i="4" s="1"/>
  <c r="AE38" i="4"/>
  <c r="AK38" i="4" s="1"/>
  <c r="AE39" i="4"/>
  <c r="AI39" i="4" s="1"/>
  <c r="AE40" i="4"/>
  <c r="AI40" i="4" s="1"/>
  <c r="AE41" i="4"/>
  <c r="AE42" i="4"/>
  <c r="AJ42" i="4" s="1"/>
  <c r="AE37" i="4"/>
  <c r="AU77" i="4" l="1"/>
  <c r="AT77" i="4"/>
  <c r="AU79" i="4"/>
  <c r="AU73" i="4"/>
  <c r="AU75" i="4"/>
  <c r="AT76" i="4"/>
  <c r="AU76" i="4"/>
  <c r="AN10" i="3"/>
  <c r="AJ41" i="4"/>
  <c r="AI48" i="4"/>
  <c r="AR74" i="4"/>
  <c r="AU74" i="4" s="1"/>
  <c r="AN26" i="3"/>
  <c r="AT73" i="4"/>
  <c r="AQ71" i="4"/>
  <c r="AJ55" i="4"/>
  <c r="AM55" i="4" s="1"/>
  <c r="AS72" i="4"/>
  <c r="AU72" i="4" s="1"/>
  <c r="AJ39" i="4"/>
  <c r="AJ47" i="4"/>
  <c r="AJ59" i="4"/>
  <c r="AM59" i="4" s="1"/>
  <c r="AJ38" i="4"/>
  <c r="AT69" i="4"/>
  <c r="AL6" i="7"/>
  <c r="AK37" i="4"/>
  <c r="AS75" i="4"/>
  <c r="AT75" i="4" s="1"/>
  <c r="AJ40" i="4"/>
  <c r="AR71" i="4"/>
  <c r="AT80" i="4"/>
  <c r="AJ60" i="4"/>
  <c r="AM60" i="4" s="1"/>
  <c r="AI56" i="4"/>
  <c r="AR73" i="4"/>
  <c r="AR70" i="4"/>
  <c r="AT79" i="4"/>
  <c r="AL51" i="4"/>
  <c r="AT78" i="4"/>
  <c r="AJ50" i="4"/>
  <c r="AR80" i="4"/>
  <c r="AU80" i="4" s="1"/>
  <c r="AL27" i="7"/>
  <c r="AL24" i="7"/>
  <c r="AL7" i="7"/>
  <c r="AM25" i="7"/>
  <c r="AL8" i="7"/>
  <c r="AM20" i="7"/>
  <c r="AM29" i="7"/>
  <c r="AM8" i="7"/>
  <c r="AM10" i="7"/>
  <c r="AL11" i="7"/>
  <c r="AM16" i="7"/>
  <c r="AM33" i="7"/>
  <c r="AL38" i="7"/>
  <c r="AM37" i="7"/>
  <c r="AL25" i="7"/>
  <c r="AL28" i="7"/>
  <c r="AL18" i="7"/>
  <c r="AL20" i="7"/>
  <c r="AM18" i="7"/>
  <c r="AL19" i="7"/>
  <c r="AM19" i="7"/>
  <c r="AM17" i="7"/>
  <c r="AL17" i="7"/>
  <c r="AL10" i="7"/>
  <c r="AM11" i="7"/>
  <c r="AM6" i="7"/>
  <c r="AL37" i="7"/>
  <c r="AM38" i="7"/>
  <c r="AN36" i="3"/>
  <c r="AM38" i="3"/>
  <c r="AM37" i="3"/>
  <c r="AM34" i="3"/>
  <c r="AN37" i="3"/>
  <c r="AN24" i="3"/>
  <c r="AM18" i="3"/>
  <c r="AM19" i="3"/>
  <c r="AN16" i="3"/>
  <c r="AM17" i="3"/>
  <c r="AN18" i="3"/>
  <c r="AM9" i="3"/>
  <c r="AN38" i="3"/>
  <c r="AN34" i="3"/>
  <c r="AM36" i="3"/>
  <c r="AN35" i="3"/>
  <c r="AM35" i="3"/>
  <c r="AN33" i="3"/>
  <c r="AN27" i="3"/>
  <c r="AM25" i="3"/>
  <c r="AN28" i="3"/>
  <c r="AM28" i="3"/>
  <c r="AM29" i="3"/>
  <c r="AN25" i="3"/>
  <c r="AM27" i="3"/>
  <c r="AM24" i="3"/>
  <c r="AN17" i="3"/>
  <c r="AM16" i="3"/>
  <c r="AM20" i="3"/>
  <c r="AN20" i="3"/>
  <c r="AN19" i="3"/>
  <c r="AN7" i="3"/>
  <c r="AM11" i="3"/>
  <c r="AN8" i="3"/>
  <c r="AM7" i="3"/>
  <c r="AN6" i="3"/>
  <c r="AM47" i="4"/>
  <c r="AL47" i="4"/>
  <c r="AL50" i="4"/>
  <c r="AM50" i="4"/>
  <c r="AM49" i="4"/>
  <c r="AL49" i="4"/>
  <c r="AM48" i="4"/>
  <c r="AL48" i="4"/>
  <c r="AL59" i="4"/>
  <c r="AM38" i="4"/>
  <c r="AJ57" i="4"/>
  <c r="AK40" i="4"/>
  <c r="AI46" i="4"/>
  <c r="AI42" i="4"/>
  <c r="AI41" i="4"/>
  <c r="AJ46" i="4"/>
  <c r="AL38" i="4"/>
  <c r="AJ56" i="4"/>
  <c r="AM56" i="4" s="1"/>
  <c r="AK39" i="4"/>
  <c r="AM39" i="4" s="1"/>
  <c r="AI37" i="4"/>
  <c r="AJ37" i="4"/>
  <c r="AI58" i="4"/>
  <c r="AL55" i="4"/>
  <c r="AI57" i="4"/>
  <c r="X25" i="2"/>
  <c r="X26" i="2"/>
  <c r="X27" i="2"/>
  <c r="X28" i="2"/>
  <c r="X29" i="2"/>
  <c r="X16" i="2"/>
  <c r="X17" i="2"/>
  <c r="X18" i="2"/>
  <c r="X19" i="2"/>
  <c r="X20" i="2"/>
  <c r="X24" i="2"/>
  <c r="X15" i="2"/>
  <c r="X7" i="2"/>
  <c r="X8" i="2"/>
  <c r="X9" i="2"/>
  <c r="X10" i="2"/>
  <c r="X11" i="2"/>
  <c r="X6" i="2"/>
  <c r="AT72" i="4" l="1"/>
  <c r="AU71" i="4"/>
  <c r="AT71" i="4"/>
  <c r="AM40" i="4"/>
  <c r="AL39" i="4"/>
  <c r="AT70" i="4"/>
  <c r="AU70" i="4"/>
  <c r="AT74" i="4"/>
  <c r="AL60" i="4"/>
  <c r="AL56" i="4"/>
  <c r="AM57" i="4"/>
  <c r="AL57" i="4"/>
  <c r="AL42" i="4"/>
  <c r="AM42" i="4"/>
  <c r="AM46" i="4"/>
  <c r="AL46" i="4"/>
  <c r="AM58" i="4"/>
  <c r="AL58" i="4"/>
  <c r="AL40" i="4"/>
  <c r="AM37" i="4"/>
  <c r="AL37" i="4"/>
  <c r="AL41" i="4"/>
  <c r="AM41" i="4"/>
  <c r="Y49" i="7"/>
  <c r="X49" i="7"/>
  <c r="AA49" i="7" s="1"/>
  <c r="Y48" i="7"/>
  <c r="X48" i="7"/>
  <c r="Z48" i="7" s="1"/>
  <c r="Y47" i="7"/>
  <c r="X47" i="7"/>
  <c r="W47" i="7"/>
  <c r="AA47" i="7" s="1"/>
  <c r="Y46" i="7"/>
  <c r="X46" i="7"/>
  <c r="W46" i="7"/>
  <c r="AA46" i="7" s="1"/>
  <c r="Y45" i="7"/>
  <c r="X45" i="7"/>
  <c r="Z45" i="7" s="1"/>
  <c r="Y44" i="7"/>
  <c r="X44" i="7"/>
  <c r="AI80" i="4"/>
  <c r="AH80" i="4"/>
  <c r="AL80" i="4" s="1"/>
  <c r="AJ79" i="4"/>
  <c r="AI79" i="4"/>
  <c r="AL79" i="4" s="1"/>
  <c r="AJ78" i="4"/>
  <c r="AI78" i="4"/>
  <c r="AJ77" i="4"/>
  <c r="AI77" i="4"/>
  <c r="AL77" i="4" s="1"/>
  <c r="AJ76" i="4"/>
  <c r="AI76" i="4"/>
  <c r="AL76" i="4" s="1"/>
  <c r="AJ75" i="4"/>
  <c r="AI75" i="4"/>
  <c r="N96" i="4"/>
  <c r="M96" i="4"/>
  <c r="L96" i="4"/>
  <c r="N95" i="4"/>
  <c r="M95" i="4"/>
  <c r="O95" i="4" s="1"/>
  <c r="N94" i="4"/>
  <c r="M94" i="4"/>
  <c r="L94" i="4"/>
  <c r="N93" i="4"/>
  <c r="M93" i="4"/>
  <c r="L93" i="4"/>
  <c r="N92" i="4"/>
  <c r="M92" i="4"/>
  <c r="N91" i="4"/>
  <c r="M91" i="4"/>
  <c r="L91" i="4"/>
  <c r="AL78" i="4" l="1"/>
  <c r="AK75" i="4"/>
  <c r="AA44" i="7"/>
  <c r="AA48" i="7"/>
  <c r="P95" i="4"/>
  <c r="AK79" i="4"/>
  <c r="P91" i="4"/>
  <c r="O92" i="4"/>
  <c r="P93" i="4"/>
  <c r="P94" i="4"/>
  <c r="AL75" i="4"/>
  <c r="AK77" i="4"/>
  <c r="P96" i="4"/>
  <c r="AA45" i="7"/>
  <c r="Z49" i="7"/>
  <c r="Z46" i="7"/>
  <c r="Z44" i="7"/>
  <c r="Z47" i="7"/>
  <c r="AK76" i="4"/>
  <c r="AK80" i="4"/>
  <c r="AK78" i="4"/>
  <c r="P92" i="4"/>
  <c r="O96" i="4"/>
  <c r="O93" i="4"/>
  <c r="O91" i="4"/>
  <c r="O94" i="4"/>
  <c r="AI74" i="4" l="1"/>
  <c r="AH74" i="4"/>
  <c r="AL74" i="4" s="1"/>
  <c r="AI73" i="4"/>
  <c r="AH73" i="4"/>
  <c r="AJ72" i="4"/>
  <c r="AI72" i="4"/>
  <c r="AJ71" i="4"/>
  <c r="AI71" i="4"/>
  <c r="AH71" i="4"/>
  <c r="AJ70" i="4"/>
  <c r="AI70" i="4"/>
  <c r="AH70" i="4"/>
  <c r="AL70" i="4" s="1"/>
  <c r="AJ69" i="4"/>
  <c r="AI69" i="4"/>
  <c r="AH69" i="4"/>
  <c r="N90" i="4"/>
  <c r="M90" i="4"/>
  <c r="L90" i="4"/>
  <c r="P90" i="4" s="1"/>
  <c r="N89" i="4"/>
  <c r="M89" i="4"/>
  <c r="L89" i="4"/>
  <c r="P89" i="4" s="1"/>
  <c r="N88" i="4"/>
  <c r="M88" i="4"/>
  <c r="L88" i="4"/>
  <c r="P88" i="4" s="1"/>
  <c r="N87" i="4"/>
  <c r="M87" i="4"/>
  <c r="N86" i="4"/>
  <c r="M86" i="4"/>
  <c r="L86" i="4"/>
  <c r="N85" i="4"/>
  <c r="M85" i="4"/>
  <c r="L85" i="4"/>
  <c r="AA40" i="3"/>
  <c r="Z40" i="3"/>
  <c r="Y40" i="3"/>
  <c r="AA39" i="3"/>
  <c r="Z39" i="3"/>
  <c r="Y39" i="3"/>
  <c r="AA38" i="3"/>
  <c r="Z38" i="3"/>
  <c r="Y38" i="3"/>
  <c r="Z37" i="3"/>
  <c r="Y37" i="3"/>
  <c r="AC37" i="3" s="1"/>
  <c r="Z36" i="3"/>
  <c r="Y36" i="3"/>
  <c r="AC36" i="3" s="1"/>
  <c r="Z35" i="3"/>
  <c r="Y35" i="3"/>
  <c r="AC35" i="3" s="1"/>
  <c r="AC39" i="3" l="1"/>
  <c r="AC38" i="3"/>
  <c r="AB35" i="3"/>
  <c r="AB39" i="3"/>
  <c r="AC40" i="3"/>
  <c r="AK73" i="4"/>
  <c r="P86" i="4"/>
  <c r="AK69" i="4"/>
  <c r="P87" i="4"/>
  <c r="AL69" i="4"/>
  <c r="AL71" i="4"/>
  <c r="AL72" i="4"/>
  <c r="O85" i="4"/>
  <c r="O88" i="4"/>
  <c r="AL73" i="4"/>
  <c r="AK70" i="4"/>
  <c r="AK74" i="4"/>
  <c r="AK71" i="4"/>
  <c r="AK72" i="4"/>
  <c r="P85" i="4"/>
  <c r="O89" i="4"/>
  <c r="O86" i="4"/>
  <c r="O90" i="4"/>
  <c r="O87" i="4"/>
  <c r="AB36" i="3"/>
  <c r="AB40" i="3"/>
  <c r="AB37" i="3"/>
  <c r="AB38" i="3"/>
  <c r="L46" i="4"/>
  <c r="AB48" i="4"/>
  <c r="AB46" i="4"/>
  <c r="AB47" i="4"/>
  <c r="AB50" i="4"/>
  <c r="AB37" i="4"/>
  <c r="AB38" i="4"/>
  <c r="AB39" i="4"/>
  <c r="AB40" i="4"/>
  <c r="L47" i="4"/>
  <c r="L48" i="4"/>
  <c r="L50" i="4"/>
  <c r="Z7" i="7" l="1"/>
  <c r="Z19" i="3"/>
  <c r="M25" i="3"/>
  <c r="M26" i="3"/>
  <c r="M27" i="3"/>
  <c r="M28" i="3"/>
  <c r="M29" i="3"/>
  <c r="M24" i="3"/>
  <c r="M16" i="3"/>
  <c r="M17" i="3"/>
  <c r="M18" i="3"/>
  <c r="M19" i="3"/>
  <c r="M20" i="3"/>
  <c r="M15" i="3"/>
  <c r="Y29" i="3"/>
  <c r="Z28" i="3"/>
  <c r="Y27" i="3"/>
  <c r="X24" i="3"/>
  <c r="X20" i="3"/>
  <c r="X19" i="3"/>
  <c r="X18" i="3"/>
  <c r="X15" i="3"/>
  <c r="X10" i="3"/>
  <c r="X9" i="3"/>
  <c r="X6" i="3"/>
  <c r="I15" i="2"/>
  <c r="I16" i="2"/>
  <c r="I17" i="2"/>
  <c r="I18" i="2"/>
  <c r="I19" i="2"/>
  <c r="I20" i="2"/>
  <c r="X11" i="7"/>
  <c r="AA42" i="4"/>
  <c r="J42" i="4"/>
  <c r="Z11" i="3"/>
  <c r="M7" i="3"/>
  <c r="M8" i="3"/>
  <c r="M9" i="3"/>
  <c r="M10" i="3"/>
  <c r="M11" i="3"/>
  <c r="M6" i="3"/>
  <c r="M7" i="7"/>
  <c r="Z18" i="7"/>
  <c r="Z15" i="7"/>
  <c r="Z9" i="7"/>
  <c r="Z6" i="7"/>
  <c r="AA60" i="4"/>
  <c r="Z60" i="4"/>
  <c r="AA59" i="4"/>
  <c r="Z59" i="4"/>
  <c r="AA58" i="4"/>
  <c r="Z58" i="4"/>
  <c r="AB57" i="4"/>
  <c r="AA57" i="4"/>
  <c r="Z57" i="4"/>
  <c r="AA56" i="4"/>
  <c r="Z56" i="4"/>
  <c r="AA55" i="4"/>
  <c r="Z55" i="4"/>
  <c r="AA51" i="4"/>
  <c r="Z51" i="4"/>
  <c r="AA50" i="4"/>
  <c r="Z50" i="4"/>
  <c r="AD50" i="4" s="1"/>
  <c r="AA49" i="4"/>
  <c r="Z49" i="4"/>
  <c r="AA48" i="4"/>
  <c r="Z48" i="4"/>
  <c r="AA47" i="4"/>
  <c r="Z47" i="4"/>
  <c r="AA46" i="4"/>
  <c r="Z46" i="4"/>
  <c r="AA41" i="4"/>
  <c r="Z41" i="4"/>
  <c r="AA40" i="4"/>
  <c r="Z40" i="4"/>
  <c r="AA39" i="4"/>
  <c r="Z39" i="4"/>
  <c r="AA38" i="4"/>
  <c r="Z38" i="4"/>
  <c r="AA37" i="4"/>
  <c r="Z37" i="4"/>
  <c r="K60" i="4"/>
  <c r="J60" i="4"/>
  <c r="K59" i="4"/>
  <c r="J59" i="4"/>
  <c r="K58" i="4"/>
  <c r="J58" i="4"/>
  <c r="L57" i="4"/>
  <c r="K57" i="4"/>
  <c r="J57" i="4"/>
  <c r="L56" i="4"/>
  <c r="K56" i="4"/>
  <c r="J56" i="4"/>
  <c r="K55" i="4"/>
  <c r="J55" i="4"/>
  <c r="L51" i="4"/>
  <c r="K51" i="4"/>
  <c r="J51" i="4"/>
  <c r="K50" i="4"/>
  <c r="J50" i="4"/>
  <c r="K49" i="4"/>
  <c r="J49" i="4"/>
  <c r="K48" i="4"/>
  <c r="J48" i="4"/>
  <c r="K47" i="4"/>
  <c r="J47" i="4"/>
  <c r="K46" i="4"/>
  <c r="J46" i="4"/>
  <c r="K41" i="4"/>
  <c r="J41" i="4"/>
  <c r="K40" i="4"/>
  <c r="J40" i="4"/>
  <c r="K39" i="4"/>
  <c r="J39" i="4"/>
  <c r="K38" i="4"/>
  <c r="J38" i="4"/>
  <c r="K37" i="4"/>
  <c r="J37" i="4"/>
  <c r="Y29" i="7"/>
  <c r="X29" i="7"/>
  <c r="Y28" i="7"/>
  <c r="X28" i="7"/>
  <c r="Y27" i="7"/>
  <c r="X27" i="7"/>
  <c r="Y26" i="7"/>
  <c r="X26" i="7"/>
  <c r="Y25" i="7"/>
  <c r="X25" i="7"/>
  <c r="Y24" i="7"/>
  <c r="X24" i="7"/>
  <c r="Y20" i="7"/>
  <c r="X20" i="7"/>
  <c r="Y19" i="7"/>
  <c r="X19" i="7"/>
  <c r="Y18" i="7"/>
  <c r="X18" i="7"/>
  <c r="Z17" i="7"/>
  <c r="Y17" i="7"/>
  <c r="X17" i="7"/>
  <c r="Y16" i="7"/>
  <c r="X16" i="7"/>
  <c r="Y15" i="7"/>
  <c r="X15" i="7"/>
  <c r="Y10" i="7"/>
  <c r="X10" i="7"/>
  <c r="Y9" i="7"/>
  <c r="X9" i="7"/>
  <c r="Y8" i="7"/>
  <c r="X8" i="7"/>
  <c r="Y7" i="7"/>
  <c r="X7" i="7"/>
  <c r="Y6" i="7"/>
  <c r="X6" i="7"/>
  <c r="Z25" i="3"/>
  <c r="Z26" i="3"/>
  <c r="Y25" i="3"/>
  <c r="Y26" i="3"/>
  <c r="Y28" i="3"/>
  <c r="X25" i="3"/>
  <c r="X26" i="3"/>
  <c r="X29" i="3"/>
  <c r="Z24" i="3"/>
  <c r="Y24" i="3"/>
  <c r="Z17" i="3"/>
  <c r="Z20" i="3"/>
  <c r="Y16" i="3"/>
  <c r="Y17" i="3"/>
  <c r="Y15" i="3"/>
  <c r="X16" i="3"/>
  <c r="X17" i="3"/>
  <c r="Z7" i="3"/>
  <c r="Y7" i="3"/>
  <c r="Y8" i="3"/>
  <c r="Y6" i="3"/>
  <c r="X7" i="3"/>
  <c r="X8" i="3"/>
  <c r="AB9" i="7" l="1"/>
  <c r="AB10" i="7"/>
  <c r="M49" i="4"/>
  <c r="AC39" i="4"/>
  <c r="AD47" i="4"/>
  <c r="M46" i="4"/>
  <c r="AD48" i="4"/>
  <c r="AD58" i="4"/>
  <c r="N49" i="4"/>
  <c r="M37" i="4"/>
  <c r="AD55" i="4"/>
  <c r="AC55" i="4"/>
  <c r="AD60" i="4"/>
  <c r="AD59" i="4"/>
  <c r="AC57" i="4"/>
  <c r="M57" i="4"/>
  <c r="M55" i="4"/>
  <c r="N58" i="4"/>
  <c r="N48" i="4"/>
  <c r="M51" i="4"/>
  <c r="N47" i="4"/>
  <c r="N50" i="4"/>
  <c r="AC50" i="4"/>
  <c r="AD46" i="4"/>
  <c r="AC49" i="4"/>
  <c r="AD40" i="4"/>
  <c r="AC38" i="4"/>
  <c r="AD37" i="4"/>
  <c r="AD38" i="4"/>
  <c r="N41" i="4"/>
  <c r="N38" i="4"/>
  <c r="N37" i="4"/>
  <c r="M40" i="4"/>
  <c r="AB15" i="7"/>
  <c r="AB25" i="7"/>
  <c r="AB26" i="7"/>
  <c r="AB19" i="7"/>
  <c r="X28" i="3"/>
  <c r="AB28" i="3" s="1"/>
  <c r="X27" i="3"/>
  <c r="Z27" i="3"/>
  <c r="Z18" i="3"/>
  <c r="Y20" i="3"/>
  <c r="Y19" i="3"/>
  <c r="AA19" i="3" s="1"/>
  <c r="Y18" i="3"/>
  <c r="Y9" i="3"/>
  <c r="Y10" i="3"/>
  <c r="Y11" i="7"/>
  <c r="AB11" i="7" s="1"/>
  <c r="Z42" i="4"/>
  <c r="K42" i="4"/>
  <c r="Y11" i="3"/>
  <c r="X11" i="3"/>
  <c r="AB18" i="7"/>
  <c r="AB29" i="7"/>
  <c r="AA28" i="7"/>
  <c r="AB24" i="7"/>
  <c r="AB27" i="7"/>
  <c r="AB17" i="7"/>
  <c r="AB8" i="7"/>
  <c r="AC40" i="4"/>
  <c r="M47" i="4"/>
  <c r="N59" i="4"/>
  <c r="AD51" i="4"/>
  <c r="AD56" i="4"/>
  <c r="AC58" i="4"/>
  <c r="N39" i="4"/>
  <c r="M59" i="4"/>
  <c r="AD41" i="4"/>
  <c r="N55" i="4"/>
  <c r="N57" i="4"/>
  <c r="M38" i="4"/>
  <c r="N40" i="4"/>
  <c r="N51" i="4"/>
  <c r="N56" i="4"/>
  <c r="M58" i="4"/>
  <c r="AC47" i="4"/>
  <c r="N60" i="4"/>
  <c r="AC37" i="4"/>
  <c r="AC41" i="4"/>
  <c r="AC51" i="4"/>
  <c r="AD57" i="4"/>
  <c r="AD39" i="4"/>
  <c r="AC46" i="4"/>
  <c r="AC59" i="4"/>
  <c r="AD49" i="4"/>
  <c r="AC48" i="4"/>
  <c r="AC56" i="4"/>
  <c r="AC60" i="4"/>
  <c r="M39" i="4"/>
  <c r="N46" i="4"/>
  <c r="M48" i="4"/>
  <c r="M56" i="4"/>
  <c r="M50" i="4"/>
  <c r="M41" i="4"/>
  <c r="M60" i="4"/>
  <c r="AB6" i="7"/>
  <c r="AB16" i="7"/>
  <c r="AB7" i="7"/>
  <c r="AA17" i="7"/>
  <c r="AA25" i="7"/>
  <c r="AA27" i="7"/>
  <c r="AB20" i="7"/>
  <c r="AA29" i="7"/>
  <c r="AA20" i="7"/>
  <c r="AA24" i="7"/>
  <c r="AA8" i="7"/>
  <c r="AA18" i="7"/>
  <c r="AB28" i="7"/>
  <c r="AA10" i="7"/>
  <c r="AA16" i="7"/>
  <c r="AA7" i="7"/>
  <c r="AA19" i="7"/>
  <c r="AA26" i="7"/>
  <c r="AA6" i="7"/>
  <c r="AA9" i="7"/>
  <c r="AA15" i="7"/>
  <c r="AB16" i="3"/>
  <c r="AA15" i="3"/>
  <c r="AB8" i="3"/>
  <c r="N24" i="7"/>
  <c r="N25" i="7"/>
  <c r="N26" i="7"/>
  <c r="N27" i="7"/>
  <c r="N28" i="7"/>
  <c r="N29" i="7"/>
  <c r="M25" i="7"/>
  <c r="M26" i="7"/>
  <c r="M27" i="7"/>
  <c r="M28" i="7"/>
  <c r="M29" i="7"/>
  <c r="M24" i="7"/>
  <c r="K25" i="7"/>
  <c r="K26" i="7"/>
  <c r="K27" i="7"/>
  <c r="K28" i="7"/>
  <c r="K29" i="7"/>
  <c r="K24" i="7"/>
  <c r="M42" i="4" l="1"/>
  <c r="N42" i="4"/>
  <c r="Q27" i="7"/>
  <c r="Q26" i="7"/>
  <c r="AA11" i="7"/>
  <c r="AD42" i="4"/>
  <c r="AC42" i="4"/>
  <c r="Q25" i="7"/>
  <c r="P25" i="7"/>
  <c r="Q24" i="7"/>
  <c r="P27" i="7"/>
  <c r="P29" i="7"/>
  <c r="P26" i="7"/>
  <c r="Q28" i="7"/>
  <c r="AA7" i="3"/>
  <c r="AB9" i="3"/>
  <c r="AB19" i="3"/>
  <c r="AA26" i="3"/>
  <c r="AB10" i="3"/>
  <c r="AB20" i="3"/>
  <c r="AB11" i="3"/>
  <c r="AB29" i="3"/>
  <c r="AA18" i="3"/>
  <c r="AB24" i="3"/>
  <c r="AB7" i="3"/>
  <c r="AA10" i="3"/>
  <c r="AB6" i="3"/>
  <c r="AB26" i="3"/>
  <c r="AB25" i="3"/>
  <c r="AB17" i="3"/>
  <c r="AB27" i="3"/>
  <c r="AA9" i="3"/>
  <c r="AA29" i="3"/>
  <c r="AA25" i="3"/>
  <c r="AB18" i="3"/>
  <c r="AA8" i="3"/>
  <c r="AA11" i="3"/>
  <c r="AA17" i="3"/>
  <c r="AA24" i="3"/>
  <c r="AA28" i="3"/>
  <c r="AB15" i="3"/>
  <c r="AA16" i="3"/>
  <c r="AA20" i="3"/>
  <c r="AA27" i="3"/>
  <c r="AA6" i="3"/>
  <c r="P28" i="7"/>
  <c r="Q29" i="7"/>
  <c r="P24" i="7"/>
  <c r="AD27" i="4"/>
  <c r="AE27" i="4"/>
  <c r="AD28" i="4"/>
  <c r="AE28" i="4"/>
  <c r="AF28" i="4"/>
  <c r="AD29" i="4"/>
  <c r="AE29" i="4"/>
  <c r="AD30" i="4"/>
  <c r="AE30" i="4"/>
  <c r="AD31" i="4"/>
  <c r="AE31" i="4"/>
  <c r="AE26" i="4"/>
  <c r="AD26" i="4"/>
  <c r="AB27" i="4"/>
  <c r="AB28" i="4"/>
  <c r="AB29" i="4"/>
  <c r="AB30" i="4"/>
  <c r="AB31" i="4"/>
  <c r="AB26" i="4"/>
  <c r="N26" i="4"/>
  <c r="N27" i="4"/>
  <c r="O27" i="4"/>
  <c r="N28" i="4"/>
  <c r="O28" i="4"/>
  <c r="N29" i="4"/>
  <c r="N30" i="4"/>
  <c r="N31" i="4"/>
  <c r="M27" i="4"/>
  <c r="M28" i="4"/>
  <c r="M29" i="4"/>
  <c r="M30" i="4"/>
  <c r="M31" i="4"/>
  <c r="M26" i="4"/>
  <c r="K27" i="4"/>
  <c r="K28" i="4"/>
  <c r="K29" i="4"/>
  <c r="K30" i="4"/>
  <c r="K31" i="4"/>
  <c r="K26" i="4"/>
  <c r="O25" i="3"/>
  <c r="O24" i="3"/>
  <c r="O26" i="3"/>
  <c r="O27" i="3"/>
  <c r="O28" i="3"/>
  <c r="N24" i="3"/>
  <c r="N25" i="3"/>
  <c r="N26" i="3"/>
  <c r="N27" i="3"/>
  <c r="N28" i="3"/>
  <c r="N29" i="3"/>
  <c r="K25" i="3"/>
  <c r="K26" i="3"/>
  <c r="K27" i="3"/>
  <c r="K28" i="3"/>
  <c r="K29" i="3"/>
  <c r="K24" i="3"/>
  <c r="I25" i="1"/>
  <c r="I26" i="1"/>
  <c r="I27" i="1"/>
  <c r="I28" i="1"/>
  <c r="I29" i="1"/>
  <c r="I24" i="1"/>
  <c r="J25" i="2"/>
  <c r="K25" i="2"/>
  <c r="L25" i="2"/>
  <c r="J26" i="2"/>
  <c r="K26" i="2"/>
  <c r="L26" i="2"/>
  <c r="J27" i="2"/>
  <c r="K27" i="2"/>
  <c r="J28" i="2"/>
  <c r="K28" i="2"/>
  <c r="L28" i="2"/>
  <c r="J29" i="2"/>
  <c r="K29" i="2"/>
  <c r="L29" i="2"/>
  <c r="K24" i="2"/>
  <c r="L24" i="2"/>
  <c r="I25" i="2"/>
  <c r="I26" i="2"/>
  <c r="I27" i="2"/>
  <c r="I28" i="2"/>
  <c r="I29" i="2"/>
  <c r="J25" i="1"/>
  <c r="N25" i="1" s="1"/>
  <c r="K25" i="1"/>
  <c r="L25" i="1"/>
  <c r="J26" i="1"/>
  <c r="K26" i="1"/>
  <c r="L26" i="1"/>
  <c r="M26" i="1" s="1"/>
  <c r="J27" i="1"/>
  <c r="M27" i="1" s="1"/>
  <c r="K27" i="1"/>
  <c r="J28" i="1"/>
  <c r="K28" i="1"/>
  <c r="L28" i="1"/>
  <c r="J29" i="1"/>
  <c r="K29" i="1"/>
  <c r="L29" i="1"/>
  <c r="I6" i="2"/>
  <c r="L11" i="2"/>
  <c r="N15" i="3"/>
  <c r="N16" i="3"/>
  <c r="N17" i="3"/>
  <c r="O17" i="3"/>
  <c r="N18" i="3"/>
  <c r="O18" i="3"/>
  <c r="N19" i="3"/>
  <c r="O19" i="3"/>
  <c r="N20" i="3"/>
  <c r="O20" i="3"/>
  <c r="K16" i="3"/>
  <c r="K17" i="3"/>
  <c r="K18" i="3"/>
  <c r="K19" i="3"/>
  <c r="K20" i="3"/>
  <c r="K15" i="3"/>
  <c r="N6" i="3"/>
  <c r="N7" i="3"/>
  <c r="O7" i="3"/>
  <c r="N8" i="3"/>
  <c r="N9" i="3"/>
  <c r="N10" i="3"/>
  <c r="N11" i="3"/>
  <c r="L11" i="3"/>
  <c r="K7" i="3"/>
  <c r="K8" i="3"/>
  <c r="K9" i="3"/>
  <c r="K10" i="3"/>
  <c r="K11" i="3"/>
  <c r="K6" i="3"/>
  <c r="M17" i="4"/>
  <c r="N17" i="4"/>
  <c r="O17" i="4"/>
  <c r="M18" i="4"/>
  <c r="N18" i="4"/>
  <c r="M19" i="4"/>
  <c r="N19" i="4"/>
  <c r="O19" i="4"/>
  <c r="M20" i="4"/>
  <c r="N20" i="4"/>
  <c r="M21" i="4"/>
  <c r="N21" i="4"/>
  <c r="O21" i="4"/>
  <c r="M22" i="4"/>
  <c r="N22" i="4"/>
  <c r="L18" i="4"/>
  <c r="L22" i="4"/>
  <c r="K18" i="4"/>
  <c r="K19" i="4"/>
  <c r="K20" i="4"/>
  <c r="K21" i="4"/>
  <c r="K22" i="4"/>
  <c r="K17" i="4"/>
  <c r="M8" i="4"/>
  <c r="N8" i="4"/>
  <c r="M9" i="4"/>
  <c r="N9" i="4"/>
  <c r="M10" i="4"/>
  <c r="N10" i="4"/>
  <c r="M11" i="4"/>
  <c r="M12" i="4"/>
  <c r="N12" i="4"/>
  <c r="M13" i="4"/>
  <c r="L11" i="4"/>
  <c r="L13" i="4"/>
  <c r="K9" i="4"/>
  <c r="K10" i="4"/>
  <c r="K11" i="4"/>
  <c r="K12" i="4"/>
  <c r="K13" i="4"/>
  <c r="K8" i="4"/>
  <c r="AF21" i="4"/>
  <c r="AD17" i="4"/>
  <c r="AE17" i="4"/>
  <c r="AF17" i="4"/>
  <c r="AD18" i="4"/>
  <c r="AE18" i="4"/>
  <c r="AF18" i="4"/>
  <c r="AD19" i="4"/>
  <c r="AE19" i="4"/>
  <c r="AF19" i="4"/>
  <c r="AD20" i="4"/>
  <c r="AE20" i="4"/>
  <c r="AD21" i="4"/>
  <c r="AE21" i="4"/>
  <c r="AD22" i="4"/>
  <c r="AE22" i="4"/>
  <c r="AD8" i="4"/>
  <c r="AE8" i="4"/>
  <c r="AF8" i="4"/>
  <c r="AD9" i="4"/>
  <c r="AE9" i="4"/>
  <c r="AD10" i="4"/>
  <c r="AE10" i="4"/>
  <c r="AF10" i="4"/>
  <c r="AD11" i="4"/>
  <c r="AE11" i="4"/>
  <c r="AF11" i="4"/>
  <c r="AD12" i="4"/>
  <c r="AE12" i="4"/>
  <c r="AD13" i="4"/>
  <c r="AE13" i="4"/>
  <c r="AC9" i="4"/>
  <c r="N15" i="7"/>
  <c r="O15" i="7"/>
  <c r="N16" i="7"/>
  <c r="N17" i="7"/>
  <c r="O17" i="7"/>
  <c r="N18" i="7"/>
  <c r="O18" i="7"/>
  <c r="N19" i="7"/>
  <c r="N20" i="7"/>
  <c r="M16" i="7"/>
  <c r="M17" i="7"/>
  <c r="M18" i="7"/>
  <c r="M19" i="7"/>
  <c r="M20" i="7"/>
  <c r="O7" i="7"/>
  <c r="O9" i="7"/>
  <c r="K20" i="7"/>
  <c r="K19" i="7"/>
  <c r="K18" i="7"/>
  <c r="K17" i="7"/>
  <c r="K16" i="7"/>
  <c r="M15" i="7"/>
  <c r="K15" i="7"/>
  <c r="N11" i="7"/>
  <c r="M11" i="7"/>
  <c r="K11" i="7"/>
  <c r="N10" i="7"/>
  <c r="M10" i="7"/>
  <c r="K10" i="7"/>
  <c r="N9" i="7"/>
  <c r="M9" i="7"/>
  <c r="K9" i="7"/>
  <c r="N8" i="7"/>
  <c r="M8" i="7"/>
  <c r="K8" i="7"/>
  <c r="N7" i="7"/>
  <c r="K7" i="7"/>
  <c r="N6" i="7"/>
  <c r="M6" i="7"/>
  <c r="L6" i="7"/>
  <c r="K6" i="7"/>
  <c r="N28" i="1" l="1"/>
  <c r="M25" i="2"/>
  <c r="Q10" i="4"/>
  <c r="N28" i="2"/>
  <c r="Q29" i="4"/>
  <c r="N26" i="1"/>
  <c r="M25" i="1"/>
  <c r="N27" i="2"/>
  <c r="N29" i="1"/>
  <c r="N27" i="1"/>
  <c r="M29" i="2"/>
  <c r="N26" i="2"/>
  <c r="AI31" i="4"/>
  <c r="AJ29" i="4"/>
  <c r="AJ27" i="4"/>
  <c r="Q20" i="4"/>
  <c r="AI26" i="4"/>
  <c r="P18" i="4"/>
  <c r="AJ28" i="4"/>
  <c r="P31" i="4"/>
  <c r="Q9" i="4"/>
  <c r="Q28" i="4"/>
  <c r="AJ26" i="4"/>
  <c r="AI30" i="4"/>
  <c r="Q13" i="4"/>
  <c r="P11" i="7"/>
  <c r="P18" i="3"/>
  <c r="Q26" i="3"/>
  <c r="P27" i="3"/>
  <c r="Q7" i="7"/>
  <c r="P16" i="7"/>
  <c r="P17" i="7"/>
  <c r="P9" i="7"/>
  <c r="Q10" i="7"/>
  <c r="Q17" i="4"/>
  <c r="Q31" i="4"/>
  <c r="P26" i="4"/>
  <c r="AI29" i="4"/>
  <c r="AI27" i="4"/>
  <c r="AI8" i="4"/>
  <c r="P11" i="4"/>
  <c r="P29" i="4"/>
  <c r="P27" i="4"/>
  <c r="Q26" i="4"/>
  <c r="Q27" i="4"/>
  <c r="AI28" i="4"/>
  <c r="Q18" i="4"/>
  <c r="Q21" i="4"/>
  <c r="P30" i="4"/>
  <c r="AJ31" i="4"/>
  <c r="Q10" i="3"/>
  <c r="Q27" i="3"/>
  <c r="Q20" i="3"/>
  <c r="Q17" i="3"/>
  <c r="P24" i="3"/>
  <c r="Q28" i="3"/>
  <c r="P15" i="3"/>
  <c r="P19" i="3"/>
  <c r="Q24" i="3"/>
  <c r="Q7" i="3"/>
  <c r="P20" i="3"/>
  <c r="Q6" i="3"/>
  <c r="P29" i="3"/>
  <c r="P28" i="3"/>
  <c r="Q16" i="3"/>
  <c r="Q8" i="4"/>
  <c r="P17" i="3"/>
  <c r="M28" i="2"/>
  <c r="P26" i="3"/>
  <c r="P28" i="4"/>
  <c r="P10" i="4"/>
  <c r="Q22" i="4"/>
  <c r="P16" i="3"/>
  <c r="M29" i="1"/>
  <c r="M27" i="2"/>
  <c r="P12" i="4"/>
  <c r="P9" i="4"/>
  <c r="P8" i="3"/>
  <c r="Q15" i="3"/>
  <c r="M28" i="1"/>
  <c r="M26" i="2"/>
  <c r="Q29" i="3"/>
  <c r="AJ30" i="4"/>
  <c r="P21" i="4"/>
  <c r="Q19" i="3"/>
  <c r="N29" i="2"/>
  <c r="Q30" i="4"/>
  <c r="P19" i="4"/>
  <c r="P20" i="4"/>
  <c r="Q18" i="3"/>
  <c r="P13" i="4"/>
  <c r="P22" i="4"/>
  <c r="Q12" i="4"/>
  <c r="Q11" i="4"/>
  <c r="P8" i="4"/>
  <c r="P17" i="4"/>
  <c r="Q19" i="4"/>
  <c r="Q25" i="3"/>
  <c r="P25" i="3"/>
  <c r="N25" i="2"/>
  <c r="Q9" i="3"/>
  <c r="Q11" i="3"/>
  <c r="P11" i="3"/>
  <c r="P10" i="3"/>
  <c r="P7" i="3"/>
  <c r="Q8" i="3"/>
  <c r="P9" i="3"/>
  <c r="P6" i="3"/>
  <c r="Q8" i="7"/>
  <c r="Q6" i="7"/>
  <c r="P8" i="7"/>
  <c r="Q20" i="7"/>
  <c r="P19" i="7"/>
  <c r="P20" i="7"/>
  <c r="Q18" i="7"/>
  <c r="Q16" i="7"/>
  <c r="Q15" i="7"/>
  <c r="Q19" i="7"/>
  <c r="Q17" i="7"/>
  <c r="Q9" i="7"/>
  <c r="Q11" i="7"/>
  <c r="P15" i="7"/>
  <c r="P18" i="7"/>
  <c r="P6" i="7"/>
  <c r="P7" i="7"/>
  <c r="P10" i="7"/>
  <c r="Q24" i="2" l="1"/>
  <c r="Q29" i="2"/>
  <c r="Q28" i="2"/>
  <c r="Q27" i="2"/>
  <c r="Q26" i="2"/>
  <c r="Q25" i="2"/>
  <c r="J24" i="2"/>
  <c r="N24" i="2" s="1"/>
  <c r="I24" i="2"/>
  <c r="L24" i="1"/>
  <c r="K24" i="1"/>
  <c r="J24" i="1"/>
  <c r="N24" i="1" s="1"/>
  <c r="M24" i="2" l="1"/>
  <c r="M24" i="1"/>
  <c r="J15" i="2"/>
  <c r="J16" i="2"/>
  <c r="J17" i="2"/>
  <c r="J18" i="2"/>
  <c r="Q16" i="2"/>
  <c r="Q17" i="2"/>
  <c r="Q18" i="2"/>
  <c r="Q19" i="2"/>
  <c r="Q20" i="2"/>
  <c r="Q15" i="2"/>
  <c r="Q7" i="2"/>
  <c r="Q8" i="2"/>
  <c r="Q9" i="2"/>
  <c r="Q10" i="2"/>
  <c r="Q11" i="2"/>
  <c r="Q6" i="2"/>
  <c r="K15" i="2" l="1"/>
  <c r="L15" i="2"/>
  <c r="K16" i="2"/>
  <c r="L16" i="2"/>
  <c r="K17" i="2"/>
  <c r="L17" i="2"/>
  <c r="K18" i="2"/>
  <c r="L18" i="2"/>
  <c r="K19" i="2"/>
  <c r="L19" i="2"/>
  <c r="K20" i="2"/>
  <c r="J19" i="2"/>
  <c r="J20" i="2"/>
  <c r="K6" i="2"/>
  <c r="L6" i="2"/>
  <c r="K7" i="2"/>
  <c r="L7" i="2"/>
  <c r="K8" i="2"/>
  <c r="L8" i="2"/>
  <c r="K9" i="2"/>
  <c r="L9" i="2"/>
  <c r="K10" i="2"/>
  <c r="L10" i="2"/>
  <c r="K11" i="2"/>
  <c r="J7" i="2"/>
  <c r="J8" i="2"/>
  <c r="J9" i="2"/>
  <c r="J10" i="2"/>
  <c r="J11" i="2"/>
  <c r="J6" i="2"/>
  <c r="I7" i="2"/>
  <c r="I8" i="2"/>
  <c r="I9" i="2"/>
  <c r="I10" i="2"/>
  <c r="I11" i="2"/>
  <c r="N18" i="2" l="1"/>
  <c r="N11" i="2"/>
  <c r="M6" i="2"/>
  <c r="N15" i="2"/>
  <c r="N6" i="2"/>
  <c r="M17" i="2"/>
  <c r="N9" i="2"/>
  <c r="N19" i="2"/>
  <c r="N10" i="2"/>
  <c r="N16" i="2"/>
  <c r="M10" i="2"/>
  <c r="M15" i="2"/>
  <c r="M8" i="2"/>
  <c r="M9" i="2"/>
  <c r="N17" i="2"/>
  <c r="N8" i="2"/>
  <c r="N20" i="2"/>
  <c r="M20" i="2"/>
  <c r="M7" i="2"/>
  <c r="M16" i="2"/>
  <c r="N7" i="2"/>
  <c r="M19" i="2"/>
  <c r="M18" i="2"/>
  <c r="M11" i="2"/>
  <c r="AJ10" i="4"/>
  <c r="AI22" i="4"/>
  <c r="AJ18" i="4"/>
  <c r="AJ19" i="4"/>
  <c r="AJ20" i="4"/>
  <c r="AJ21" i="4"/>
  <c r="AJ22" i="4"/>
  <c r="AI9" i="4"/>
  <c r="AI10" i="4"/>
  <c r="AI11" i="4"/>
  <c r="AJ12" i="4"/>
  <c r="AB9" i="4"/>
  <c r="AB10" i="4"/>
  <c r="AB11" i="4"/>
  <c r="AB12" i="4"/>
  <c r="AB13" i="4"/>
  <c r="AB8" i="4"/>
  <c r="AB18" i="4"/>
  <c r="AB19" i="4"/>
  <c r="AB20" i="4"/>
  <c r="AB21" i="4"/>
  <c r="AB22" i="4"/>
  <c r="AB17" i="4"/>
  <c r="AI12" i="4" l="1"/>
  <c r="AI21" i="4"/>
  <c r="AI17" i="4"/>
  <c r="AJ8" i="4"/>
  <c r="AI13" i="4"/>
  <c r="AI18" i="4"/>
  <c r="AI20" i="4"/>
  <c r="AJ13" i="4"/>
  <c r="AJ11" i="4"/>
  <c r="AI19" i="4"/>
  <c r="AJ9" i="4"/>
  <c r="AJ17" i="4"/>
  <c r="J16" i="1" l="1"/>
  <c r="K16" i="1"/>
  <c r="L16" i="1"/>
  <c r="J17" i="1"/>
  <c r="K17" i="1"/>
  <c r="L17" i="1"/>
  <c r="J18" i="1"/>
  <c r="K18" i="1"/>
  <c r="L18" i="1"/>
  <c r="J19" i="1"/>
  <c r="K19" i="1"/>
  <c r="L19" i="1"/>
  <c r="J20" i="1"/>
  <c r="K20" i="1"/>
  <c r="L20" i="1"/>
  <c r="K15" i="1"/>
  <c r="L15" i="1"/>
  <c r="J15" i="1"/>
  <c r="J7" i="1"/>
  <c r="K7" i="1"/>
  <c r="L7" i="1"/>
  <c r="J8" i="1"/>
  <c r="K8" i="1"/>
  <c r="L8" i="1"/>
  <c r="J9" i="1"/>
  <c r="K9" i="1"/>
  <c r="L9" i="1"/>
  <c r="J10" i="1"/>
  <c r="K10" i="1"/>
  <c r="L10" i="1"/>
  <c r="J11" i="1"/>
  <c r="K11" i="1"/>
  <c r="L11" i="1"/>
  <c r="K6" i="1"/>
  <c r="L6" i="1"/>
  <c r="J6" i="1"/>
  <c r="I16" i="1"/>
  <c r="I17" i="1"/>
  <c r="I18" i="1"/>
  <c r="I19" i="1"/>
  <c r="I20" i="1"/>
  <c r="I15" i="1"/>
  <c r="I7" i="1"/>
  <c r="I8" i="1"/>
  <c r="I9" i="1"/>
  <c r="I10" i="1"/>
  <c r="I11" i="1"/>
  <c r="I6" i="1"/>
  <c r="M15" i="1" l="1"/>
  <c r="M16" i="1"/>
  <c r="N10" i="1"/>
  <c r="M7" i="1"/>
  <c r="N9" i="1"/>
  <c r="N19" i="1"/>
  <c r="M19" i="1"/>
  <c r="N18" i="1"/>
  <c r="M6" i="1"/>
  <c r="N7" i="1"/>
  <c r="N15" i="1"/>
  <c r="M10" i="1"/>
  <c r="M20" i="1"/>
  <c r="N20" i="1"/>
  <c r="N11" i="1"/>
  <c r="M9" i="1"/>
  <c r="N8" i="1"/>
  <c r="N16" i="1"/>
  <c r="M8" i="1"/>
  <c r="M18" i="1"/>
  <c r="M17" i="1"/>
  <c r="N17" i="1"/>
  <c r="M11" i="1"/>
  <c r="N6" i="1"/>
  <c r="AM15" i="7"/>
  <c r="AL15" i="7"/>
</calcChain>
</file>

<file path=xl/sharedStrings.xml><?xml version="1.0" encoding="utf-8"?>
<sst xmlns="http://schemas.openxmlformats.org/spreadsheetml/2006/main" count="1143" uniqueCount="265">
  <si>
    <t>MB1</t>
  </si>
  <si>
    <t>MB2</t>
  </si>
  <si>
    <t>MB13</t>
  </si>
  <si>
    <t>MB20</t>
  </si>
  <si>
    <t>MC1</t>
  </si>
  <si>
    <t>D12</t>
  </si>
  <si>
    <t>CFU/mL</t>
  </si>
  <si>
    <t>broj poraslih kolonija</t>
  </si>
  <si>
    <r>
      <rPr>
        <b/>
        <sz val="11"/>
        <color theme="1"/>
        <rFont val="Calibri"/>
        <family val="2"/>
        <scheme val="minor"/>
      </rPr>
      <t>KOMENTAR:</t>
    </r>
    <r>
      <rPr>
        <sz val="11"/>
        <color theme="1"/>
        <rFont val="Calibri"/>
        <family val="2"/>
        <scheme val="minor"/>
      </rPr>
      <t xml:space="preserve"> broj poraslih kolonija prije mikroinkapsulacije i liofilizacije</t>
    </r>
  </si>
  <si>
    <t>ALGINAT (kontrola)</t>
  </si>
  <si>
    <t>ALGINAT + FOS</t>
  </si>
  <si>
    <t>23, 17</t>
  </si>
  <si>
    <t>29, 30</t>
  </si>
  <si>
    <t>35, 46</t>
  </si>
  <si>
    <t>32, 23</t>
  </si>
  <si>
    <t>40, 30</t>
  </si>
  <si>
    <t>32, 30</t>
  </si>
  <si>
    <t>2, 4</t>
  </si>
  <si>
    <t>2, 5</t>
  </si>
  <si>
    <t>3, 8</t>
  </si>
  <si>
    <t>3, 3</t>
  </si>
  <si>
    <t>43, 41</t>
  </si>
  <si>
    <t>24, 33</t>
  </si>
  <si>
    <t>39, 42</t>
  </si>
  <si>
    <t>26, 41</t>
  </si>
  <si>
    <t>30, 40</t>
  </si>
  <si>
    <t>26, 25</t>
  </si>
  <si>
    <t>3, 7</t>
  </si>
  <si>
    <t>4, 7</t>
  </si>
  <si>
    <t>3, 2</t>
  </si>
  <si>
    <t>7, 6</t>
  </si>
  <si>
    <t>5, 2</t>
  </si>
  <si>
    <t>201, 193</t>
  </si>
  <si>
    <t>242, 187</t>
  </si>
  <si>
    <t>240, 258</t>
  </si>
  <si>
    <t>198, 190</t>
  </si>
  <si>
    <t>164, 196</t>
  </si>
  <si>
    <t>195, 212</t>
  </si>
  <si>
    <t>186, 175</t>
  </si>
  <si>
    <t>268, 212</t>
  </si>
  <si>
    <t>218, 286</t>
  </si>
  <si>
    <t>186, 266</t>
  </si>
  <si>
    <t>138, 184</t>
  </si>
  <si>
    <t>268, 224</t>
  </si>
  <si>
    <t>CFU/mL srednji</t>
  </si>
  <si>
    <t>std. dev.</t>
  </si>
  <si>
    <t>log (CFU/mL)</t>
  </si>
  <si>
    <t>log (CFU/mL) srednji</t>
  </si>
  <si>
    <t>SOJ</t>
  </si>
  <si>
    <r>
      <rPr>
        <b/>
        <sz val="11"/>
        <color theme="1"/>
        <rFont val="Calibri"/>
        <family val="2"/>
        <scheme val="minor"/>
      </rPr>
      <t>KOMENTAR:</t>
    </r>
    <r>
      <rPr>
        <sz val="11"/>
        <color theme="1"/>
        <rFont val="Calibri"/>
        <family val="2"/>
        <scheme val="minor"/>
      </rPr>
      <t xml:space="preserve"> broj poraslih kolonija nakon mikroinkapsulacije, a prije liofilizacije</t>
    </r>
  </si>
  <si>
    <r>
      <rPr>
        <b/>
        <sz val="11"/>
        <color theme="1"/>
        <rFont val="Calibri"/>
        <family val="2"/>
        <scheme val="minor"/>
      </rPr>
      <t>KOMENTAR:</t>
    </r>
    <r>
      <rPr>
        <sz val="11"/>
        <color theme="1"/>
        <rFont val="Calibri"/>
        <family val="2"/>
        <scheme val="minor"/>
      </rPr>
      <t xml:space="preserve"> broj poraslih kolonija nakon mikroinkapsulacije i liofilizacije</t>
    </r>
  </si>
  <si>
    <r>
      <rPr>
        <b/>
        <sz val="11"/>
        <color theme="1"/>
        <rFont val="Calibri"/>
        <family val="2"/>
        <scheme val="minor"/>
      </rPr>
      <t>KOMENTAR:</t>
    </r>
    <r>
      <rPr>
        <sz val="11"/>
        <color theme="1"/>
        <rFont val="Calibri"/>
        <family val="2"/>
        <scheme val="minor"/>
      </rPr>
      <t xml:space="preserve"> broj poraslih kolonija nakon mikroinkapsulacije i liofilizacije te nakon inkubacije u simuliranim uvjetima GIT-a</t>
    </r>
  </si>
  <si>
    <t>ALGINAT + GOS</t>
  </si>
  <si>
    <t>3, 5</t>
  </si>
  <si>
    <t>4, 6</t>
  </si>
  <si>
    <t>2, 1</t>
  </si>
  <si>
    <t>1, 1</t>
  </si>
  <si>
    <t>1, 0</t>
  </si>
  <si>
    <t>4, 5</t>
  </si>
  <si>
    <t>7, 4</t>
  </si>
  <si>
    <t>4, 4</t>
  </si>
  <si>
    <t>2, 3</t>
  </si>
  <si>
    <t>17, 18</t>
  </si>
  <si>
    <t>17, 16</t>
  </si>
  <si>
    <t>14, 15</t>
  </si>
  <si>
    <t>110, 106</t>
  </si>
  <si>
    <t>10, 8</t>
  </si>
  <si>
    <t>5, 3</t>
  </si>
  <si>
    <t>5, 5</t>
  </si>
  <si>
    <t>ŽELUČANI SOK</t>
  </si>
  <si>
    <t>GIT (ŽELUČANI SOK + SOK TANKOG CRIJEVA)</t>
  </si>
  <si>
    <t>8, 9</t>
  </si>
  <si>
    <t>12, 6</t>
  </si>
  <si>
    <t>57, 65</t>
  </si>
  <si>
    <t>3, 6</t>
  </si>
  <si>
    <t>19, 23</t>
  </si>
  <si>
    <t>17, 11</t>
  </si>
  <si>
    <t>20, 27</t>
  </si>
  <si>
    <t>19, 19</t>
  </si>
  <si>
    <t>30, 28</t>
  </si>
  <si>
    <t>3, 4</t>
  </si>
  <si>
    <t>1, 3</t>
  </si>
  <si>
    <t>29, 33</t>
  </si>
  <si>
    <t>28, 20</t>
  </si>
  <si>
    <t>18, 21</t>
  </si>
  <si>
    <t>8, 6</t>
  </si>
  <si>
    <t>10, 6</t>
  </si>
  <si>
    <t>1, 2</t>
  </si>
  <si>
    <t>3, 0</t>
  </si>
  <si>
    <t>14, 18</t>
  </si>
  <si>
    <t>11, 5</t>
  </si>
  <si>
    <t>10, 9</t>
  </si>
  <si>
    <t>12, 10</t>
  </si>
  <si>
    <t>16, 18</t>
  </si>
  <si>
    <t>5, 6</t>
  </si>
  <si>
    <t>6, 7</t>
  </si>
  <si>
    <t>77, 78</t>
  </si>
  <si>
    <t>9, 11</t>
  </si>
  <si>
    <t>15, 22</t>
  </si>
  <si>
    <t>alginat</t>
  </si>
  <si>
    <t>alginat + FOS</t>
  </si>
  <si>
    <t>PRIJE INKAPSULACIJE</t>
  </si>
  <si>
    <t>NAKON INKAPSULACIJE</t>
  </si>
  <si>
    <t>No - broj slobodnih stanica dodanih u polimerni matriks</t>
  </si>
  <si>
    <t xml:space="preserve">Učinkovitost procesa mikroinkapsulacije (engl. Encapsulation Yield, EY), odnosno broj živih stanica prije i poslije mikroinkapsulacije </t>
  </si>
  <si>
    <t>No</t>
  </si>
  <si>
    <t>N</t>
  </si>
  <si>
    <t>EY</t>
  </si>
  <si>
    <t>0, 1</t>
  </si>
  <si>
    <t>16, 16</t>
  </si>
  <si>
    <t>104, 96</t>
  </si>
  <si>
    <t>80, 84</t>
  </si>
  <si>
    <t>108, 98</t>
  </si>
  <si>
    <t>64, 62</t>
  </si>
  <si>
    <t>76, 70</t>
  </si>
  <si>
    <t>80, 76</t>
  </si>
  <si>
    <t>67, 81</t>
  </si>
  <si>
    <t>198, 172</t>
  </si>
  <si>
    <t>122, 140</t>
  </si>
  <si>
    <t>186, 156</t>
  </si>
  <si>
    <t>188, 182</t>
  </si>
  <si>
    <t>112, 108</t>
  </si>
  <si>
    <t>82, 88</t>
  </si>
  <si>
    <t>106, 130</t>
  </si>
  <si>
    <t>146, 142</t>
  </si>
  <si>
    <t>164, 174</t>
  </si>
  <si>
    <t>138, 142</t>
  </si>
  <si>
    <t>108, 110</t>
  </si>
  <si>
    <t xml:space="preserve"> </t>
  </si>
  <si>
    <t>2, 2</t>
  </si>
  <si>
    <t>N - broj živih mikroinkapsuliranih stanica</t>
  </si>
  <si>
    <t>54, 57</t>
  </si>
  <si>
    <t>63, 70</t>
  </si>
  <si>
    <t>31, 35</t>
  </si>
  <si>
    <t>57, 70</t>
  </si>
  <si>
    <t>11, 11</t>
  </si>
  <si>
    <t>50, 44</t>
  </si>
  <si>
    <t>106, 108</t>
  </si>
  <si>
    <t>154, 134</t>
  </si>
  <si>
    <t>16, 25</t>
  </si>
  <si>
    <t>4, 2</t>
  </si>
  <si>
    <t>2, 0</t>
  </si>
  <si>
    <t>13, 16</t>
  </si>
  <si>
    <t>80, 88</t>
  </si>
  <si>
    <t>97, 109</t>
  </si>
  <si>
    <t>11, 15</t>
  </si>
  <si>
    <t>91, 92</t>
  </si>
  <si>
    <t>93, 87</t>
  </si>
  <si>
    <t>13, 10</t>
  </si>
  <si>
    <t>112, 111</t>
  </si>
  <si>
    <t>16, 22</t>
  </si>
  <si>
    <t>60, 62</t>
  </si>
  <si>
    <t>11, 12</t>
  </si>
  <si>
    <t>53, 57</t>
  </si>
  <si>
    <t>6, 10</t>
  </si>
  <si>
    <t>55, 53</t>
  </si>
  <si>
    <t>54, 28</t>
  </si>
  <si>
    <t>48, 48</t>
  </si>
  <si>
    <t>44, 48</t>
  </si>
  <si>
    <t>46, 46</t>
  </si>
  <si>
    <t>6, 6</t>
  </si>
  <si>
    <t>70, 68</t>
  </si>
  <si>
    <t>51, 55</t>
  </si>
  <si>
    <t>6, 9</t>
  </si>
  <si>
    <t>26, 28</t>
  </si>
  <si>
    <t>7, 8</t>
  </si>
  <si>
    <t>58, 52</t>
  </si>
  <si>
    <t>53, 53</t>
  </si>
  <si>
    <t>42, 55</t>
  </si>
  <si>
    <t>6, 5</t>
  </si>
  <si>
    <t>25, 24</t>
  </si>
  <si>
    <t>63, x</t>
  </si>
  <si>
    <t>110, 102</t>
  </si>
  <si>
    <t>30, 35</t>
  </si>
  <si>
    <t>9, 14</t>
  </si>
  <si>
    <t>6, 8</t>
  </si>
  <si>
    <t xml:space="preserve">  </t>
  </si>
  <si>
    <t>13, 8</t>
  </si>
  <si>
    <t>33, 37</t>
  </si>
  <si>
    <t>44, 30</t>
  </si>
  <si>
    <t>2, 6</t>
  </si>
  <si>
    <t>7, 5</t>
  </si>
  <si>
    <t>12, 5</t>
  </si>
  <si>
    <t>11, 8</t>
  </si>
  <si>
    <t>57, 83</t>
  </si>
  <si>
    <r>
      <t xml:space="preserve">KOMENTAR: </t>
    </r>
    <r>
      <rPr>
        <sz val="11"/>
        <color theme="1"/>
        <rFont val="Calibri"/>
        <family val="2"/>
        <scheme val="minor"/>
      </rPr>
      <t>broj poraslih kolonija 1 mjesec nakon mikroinkapsulacije i liofilizacije</t>
    </r>
  </si>
  <si>
    <t>48, 46</t>
  </si>
  <si>
    <t>43, 53</t>
  </si>
  <si>
    <t>4, 3</t>
  </si>
  <si>
    <t>9, 7</t>
  </si>
  <si>
    <t>I</t>
  </si>
  <si>
    <t>II</t>
  </si>
  <si>
    <t>III</t>
  </si>
  <si>
    <t>% PREŽIVLJAVANJA</t>
  </si>
  <si>
    <t>broj nakon mikroinkapsulacije</t>
  </si>
  <si>
    <t>srednja vrijednost</t>
  </si>
  <si>
    <t>standardna devijacija</t>
  </si>
  <si>
    <t>63, 61</t>
  </si>
  <si>
    <t>108, 118</t>
  </si>
  <si>
    <t>63, 65</t>
  </si>
  <si>
    <t>82, 83</t>
  </si>
  <si>
    <t>45, 49</t>
  </si>
  <si>
    <t>9, 9</t>
  </si>
  <si>
    <t>98, 94</t>
  </si>
  <si>
    <t>85, 65</t>
  </si>
  <si>
    <t>62, 63</t>
  </si>
  <si>
    <t>35, 36</t>
  </si>
  <si>
    <t>broj nakon liofilizacije</t>
  </si>
  <si>
    <t>222, 232</t>
  </si>
  <si>
    <t>58, 56</t>
  </si>
  <si>
    <t>18, 14</t>
  </si>
  <si>
    <t>121, 119</t>
  </si>
  <si>
    <t>9, 15</t>
  </si>
  <si>
    <t>90, 92</t>
  </si>
  <si>
    <t>81, 81</t>
  </si>
  <si>
    <t>30, 37</t>
  </si>
  <si>
    <t>38, 38</t>
  </si>
  <si>
    <t>5, 4</t>
  </si>
  <si>
    <t>7, 7</t>
  </si>
  <si>
    <t>51, 57</t>
  </si>
  <si>
    <t>62, 51</t>
  </si>
  <si>
    <t>82, 82</t>
  </si>
  <si>
    <t>82, 84</t>
  </si>
  <si>
    <t>36, 38</t>
  </si>
  <si>
    <t>25, 33</t>
  </si>
  <si>
    <t>93, 94</t>
  </si>
  <si>
    <t>45, 50</t>
  </si>
  <si>
    <t>88, 75</t>
  </si>
  <si>
    <t>87, 77</t>
  </si>
  <si>
    <t>58, 62</t>
  </si>
  <si>
    <t>50, 50</t>
  </si>
  <si>
    <t>22, 26</t>
  </si>
  <si>
    <t>23, 32</t>
  </si>
  <si>
    <t>87, 88</t>
  </si>
  <si>
    <t>126, 138</t>
  </si>
  <si>
    <t>39, 47</t>
  </si>
  <si>
    <t>50, 51</t>
  </si>
  <si>
    <t>55, 51</t>
  </si>
  <si>
    <t>40, 47</t>
  </si>
  <si>
    <t>156, 158</t>
  </si>
  <si>
    <t>12, 12</t>
  </si>
  <si>
    <t>4, 1</t>
  </si>
  <si>
    <t>154, 126</t>
  </si>
  <si>
    <t>84, 87</t>
  </si>
  <si>
    <t>SLOBODNE STANICE</t>
  </si>
  <si>
    <t>broj prije liofilizacije</t>
  </si>
  <si>
    <t>EY = (N/No)*100</t>
  </si>
  <si>
    <t>NANOINKAPSULIRANE STANICE</t>
  </si>
  <si>
    <t>EY (%)</t>
  </si>
  <si>
    <t>CFU/mL prije mikroinkapsulacije</t>
  </si>
  <si>
    <t>CFU/mL nakon mikroinkapsulacije</t>
  </si>
  <si>
    <t>Ø</t>
  </si>
  <si>
    <t>Ø+FOS</t>
  </si>
  <si>
    <t>Ø+GOS</t>
  </si>
  <si>
    <t>ALGINAT</t>
  </si>
  <si>
    <t>log</t>
  </si>
  <si>
    <t>prije</t>
  </si>
  <si>
    <t>log nakon</t>
  </si>
  <si>
    <t>delta LOG</t>
  </si>
  <si>
    <t>srednji</t>
  </si>
  <si>
    <t>log(CFU/mL) srednji</t>
  </si>
  <si>
    <t>log(CFU/mL) nakon liofilizacije</t>
  </si>
  <si>
    <t>Δlog(prije-nakon)</t>
  </si>
  <si>
    <t>log(CFU/g) nakon liofilizacije</t>
  </si>
  <si>
    <t>log(CFU/g) srednji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</si>
</sst>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5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C99FF"/>
        <bgColor indexed="64"/>
      </patternFill>
    </fill>
  </fills>
  <borders count="5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3">
    <xf numFmtId="0" fontId="0" fillId="0" borderId="0" xfId="0"/>
    <xf numFmtId="11" fontId="0" fillId="0" borderId="12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1" fontId="0" fillId="0" borderId="14" xfId="0" applyNumberFormat="1" applyBorder="1" applyAlignment="1">
      <alignment horizontal="center" vertical="center"/>
    </xf>
    <xf numFmtId="11" fontId="0" fillId="0" borderId="15" xfId="0" applyNumberFormat="1" applyBorder="1" applyAlignment="1">
      <alignment horizontal="center" vertical="center"/>
    </xf>
    <xf numFmtId="11" fontId="0" fillId="0" borderId="16" xfId="0" applyNumberFormat="1" applyBorder="1" applyAlignment="1">
      <alignment horizontal="center" vertical="center"/>
    </xf>
    <xf numFmtId="11" fontId="0" fillId="0" borderId="17" xfId="0" applyNumberFormat="1" applyBorder="1" applyAlignment="1">
      <alignment horizontal="center" vertical="center"/>
    </xf>
    <xf numFmtId="11" fontId="0" fillId="0" borderId="9" xfId="0" applyNumberFormat="1" applyBorder="1" applyAlignment="1">
      <alignment horizontal="center" vertical="center"/>
    </xf>
    <xf numFmtId="11" fontId="0" fillId="0" borderId="10" xfId="0" applyNumberFormat="1" applyBorder="1" applyAlignment="1">
      <alignment horizontal="center" vertical="center"/>
    </xf>
    <xf numFmtId="11" fontId="0" fillId="0" borderId="18" xfId="0" applyNumberFormat="1" applyBorder="1" applyAlignment="1">
      <alignment horizontal="center" vertical="center"/>
    </xf>
    <xf numFmtId="11" fontId="0" fillId="0" borderId="19" xfId="0" applyNumberFormat="1" applyBorder="1" applyAlignment="1">
      <alignment horizontal="center" vertical="center"/>
    </xf>
    <xf numFmtId="11" fontId="0" fillId="0" borderId="20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2" fontId="0" fillId="0" borderId="17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2" fontId="0" fillId="0" borderId="20" xfId="0" applyNumberFormat="1" applyBorder="1" applyAlignment="1">
      <alignment horizontal="center" vertical="center"/>
    </xf>
    <xf numFmtId="2" fontId="0" fillId="0" borderId="21" xfId="0" applyNumberFormat="1" applyBorder="1" applyAlignment="1">
      <alignment horizontal="center" vertical="center"/>
    </xf>
    <xf numFmtId="2" fontId="0" fillId="0" borderId="22" xfId="0" applyNumberForma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11" fontId="0" fillId="0" borderId="21" xfId="0" applyNumberFormat="1" applyBorder="1" applyAlignment="1">
      <alignment horizontal="center" vertical="center"/>
    </xf>
    <xf numFmtId="11" fontId="0" fillId="0" borderId="22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11" fontId="0" fillId="0" borderId="27" xfId="0" applyNumberFormat="1" applyBorder="1" applyAlignment="1">
      <alignment horizontal="center" vertical="center"/>
    </xf>
    <xf numFmtId="11" fontId="0" fillId="0" borderId="28" xfId="0" applyNumberFormat="1" applyBorder="1" applyAlignment="1">
      <alignment horizontal="center" vertical="center"/>
    </xf>
    <xf numFmtId="11" fontId="0" fillId="0" borderId="29" xfId="0" applyNumberFormat="1" applyBorder="1" applyAlignment="1">
      <alignment horizontal="center" vertical="center"/>
    </xf>
    <xf numFmtId="11" fontId="0" fillId="0" borderId="13" xfId="0" applyNumberFormat="1" applyBorder="1" applyAlignment="1">
      <alignment horizontal="center" vertical="center"/>
    </xf>
    <xf numFmtId="11" fontId="0" fillId="0" borderId="30" xfId="0" applyNumberFormat="1" applyBorder="1" applyAlignment="1">
      <alignment horizontal="center" vertical="center"/>
    </xf>
    <xf numFmtId="2" fontId="0" fillId="0" borderId="27" xfId="0" applyNumberFormat="1" applyBorder="1" applyAlignment="1">
      <alignment horizontal="center" vertical="center"/>
    </xf>
    <xf numFmtId="2" fontId="0" fillId="0" borderId="28" xfId="0" applyNumberFormat="1" applyBorder="1" applyAlignment="1">
      <alignment horizontal="center" vertical="center"/>
    </xf>
    <xf numFmtId="2" fontId="0" fillId="0" borderId="29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0" fillId="0" borderId="30" xfId="0" applyNumberForma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/>
    </xf>
    <xf numFmtId="0" fontId="0" fillId="0" borderId="43" xfId="0" applyBorder="1" applyAlignment="1">
      <alignment horizontal="center" vertical="center"/>
    </xf>
    <xf numFmtId="11" fontId="0" fillId="0" borderId="43" xfId="0" applyNumberForma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1" fontId="0" fillId="0" borderId="0" xfId="0" applyNumberFormat="1"/>
    <xf numFmtId="2" fontId="0" fillId="0" borderId="43" xfId="0" applyNumberFormat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11" fontId="0" fillId="0" borderId="45" xfId="0" applyNumberFormat="1" applyBorder="1" applyAlignment="1">
      <alignment horizontal="center" vertical="center"/>
    </xf>
    <xf numFmtId="11" fontId="0" fillId="0" borderId="46" xfId="0" applyNumberFormat="1" applyBorder="1" applyAlignment="1">
      <alignment horizontal="center" vertical="center"/>
    </xf>
    <xf numFmtId="11" fontId="0" fillId="0" borderId="47" xfId="0" applyNumberFormat="1" applyBorder="1" applyAlignment="1">
      <alignment horizontal="center" vertical="center"/>
    </xf>
    <xf numFmtId="11" fontId="0" fillId="0" borderId="48" xfId="0" applyNumberFormat="1" applyBorder="1" applyAlignment="1">
      <alignment horizontal="center" vertical="center"/>
    </xf>
    <xf numFmtId="2" fontId="0" fillId="0" borderId="45" xfId="0" applyNumberFormat="1" applyBorder="1" applyAlignment="1">
      <alignment horizontal="center" vertical="center"/>
    </xf>
    <xf numFmtId="2" fontId="0" fillId="0" borderId="46" xfId="0" applyNumberFormat="1" applyBorder="1" applyAlignment="1">
      <alignment horizontal="center" vertical="center"/>
    </xf>
    <xf numFmtId="2" fontId="0" fillId="0" borderId="47" xfId="0" applyNumberFormat="1" applyBorder="1" applyAlignment="1">
      <alignment horizontal="center" vertical="center"/>
    </xf>
    <xf numFmtId="2" fontId="0" fillId="0" borderId="48" xfId="0" applyNumberFormat="1" applyBorder="1" applyAlignment="1">
      <alignment horizontal="center" vertical="center"/>
    </xf>
    <xf numFmtId="0" fontId="1" fillId="0" borderId="42" xfId="0" applyFont="1" applyBorder="1"/>
    <xf numFmtId="0" fontId="0" fillId="6" borderId="14" xfId="0" applyFill="1" applyBorder="1" applyAlignment="1">
      <alignment horizontal="center" vertical="center"/>
    </xf>
    <xf numFmtId="0" fontId="0" fillId="6" borderId="17" xfId="0" applyFill="1" applyBorder="1" applyAlignment="1">
      <alignment horizontal="center" vertical="center"/>
    </xf>
    <xf numFmtId="0" fontId="0" fillId="6" borderId="18" xfId="0" applyFill="1" applyBorder="1" applyAlignment="1">
      <alignment horizontal="center" vertical="center"/>
    </xf>
    <xf numFmtId="0" fontId="0" fillId="6" borderId="21" xfId="0" applyFill="1" applyBorder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0" fontId="0" fillId="6" borderId="22" xfId="0" applyFill="1" applyBorder="1" applyAlignment="1">
      <alignment horizontal="center" vertical="center"/>
    </xf>
    <xf numFmtId="0" fontId="0" fillId="6" borderId="0" xfId="0" applyFill="1"/>
    <xf numFmtId="11" fontId="0" fillId="6" borderId="14" xfId="0" applyNumberFormat="1" applyFill="1" applyBorder="1" applyAlignment="1">
      <alignment horizontal="center" vertical="center"/>
    </xf>
    <xf numFmtId="11" fontId="0" fillId="6" borderId="17" xfId="0" applyNumberFormat="1" applyFill="1" applyBorder="1" applyAlignment="1">
      <alignment horizontal="center" vertical="center"/>
    </xf>
    <xf numFmtId="11" fontId="0" fillId="6" borderId="18" xfId="0" applyNumberFormat="1" applyFill="1" applyBorder="1" applyAlignment="1">
      <alignment horizontal="center" vertical="center"/>
    </xf>
    <xf numFmtId="11" fontId="0" fillId="6" borderId="21" xfId="0" applyNumberFormat="1" applyFill="1" applyBorder="1" applyAlignment="1">
      <alignment horizontal="center" vertical="center"/>
    </xf>
    <xf numFmtId="11" fontId="0" fillId="6" borderId="12" xfId="0" applyNumberFormat="1" applyFill="1" applyBorder="1" applyAlignment="1">
      <alignment horizontal="center" vertical="center"/>
    </xf>
    <xf numFmtId="11" fontId="0" fillId="6" borderId="22" xfId="0" applyNumberForma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2" fontId="0" fillId="0" borderId="0" xfId="0" applyNumberFormat="1"/>
    <xf numFmtId="11" fontId="0" fillId="6" borderId="49" xfId="0" applyNumberFormat="1" applyFill="1" applyBorder="1" applyAlignment="1">
      <alignment horizontal="center" vertical="center"/>
    </xf>
    <xf numFmtId="0" fontId="0" fillId="6" borderId="38" xfId="0" applyFill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2" fontId="0" fillId="0" borderId="51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2" fontId="0" fillId="0" borderId="52" xfId="0" applyNumberFormat="1" applyBorder="1" applyAlignment="1">
      <alignment horizontal="center"/>
    </xf>
    <xf numFmtId="0" fontId="0" fillId="6" borderId="53" xfId="0" applyFill="1" applyBorder="1" applyAlignment="1">
      <alignment horizontal="center"/>
    </xf>
    <xf numFmtId="2" fontId="0" fillId="0" borderId="54" xfId="0" applyNumberFormat="1" applyBorder="1" applyAlignment="1">
      <alignment horizontal="center"/>
    </xf>
    <xf numFmtId="2" fontId="0" fillId="0" borderId="55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6" borderId="12" xfId="0" applyFill="1" applyBorder="1" applyAlignment="1">
      <alignment horizontal="center"/>
    </xf>
    <xf numFmtId="2" fontId="0" fillId="0" borderId="17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56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0" fillId="6" borderId="42" xfId="0" applyFill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0" fontId="0" fillId="6" borderId="22" xfId="0" applyFill="1" applyBorder="1" applyAlignment="1">
      <alignment horizontal="center"/>
    </xf>
    <xf numFmtId="2" fontId="0" fillId="0" borderId="57" xfId="0" applyNumberFormat="1" applyBorder="1" applyAlignment="1">
      <alignment horizontal="center"/>
    </xf>
    <xf numFmtId="2" fontId="0" fillId="0" borderId="34" xfId="0" applyNumberFormat="1" applyBorder="1" applyAlignment="1">
      <alignment horizontal="center"/>
    </xf>
    <xf numFmtId="2" fontId="0" fillId="0" borderId="37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42" xfId="0" applyBorder="1"/>
    <xf numFmtId="11" fontId="0" fillId="6" borderId="38" xfId="0" applyNumberFormat="1" applyFill="1" applyBorder="1" applyAlignment="1">
      <alignment horizontal="center"/>
    </xf>
    <xf numFmtId="11" fontId="0" fillId="0" borderId="52" xfId="0" applyNumberFormat="1" applyBorder="1" applyAlignment="1">
      <alignment horizontal="center" vertical="center"/>
    </xf>
    <xf numFmtId="11" fontId="0" fillId="6" borderId="53" xfId="0" applyNumberFormat="1" applyFill="1" applyBorder="1" applyAlignment="1">
      <alignment horizontal="center"/>
    </xf>
    <xf numFmtId="11" fontId="0" fillId="0" borderId="11" xfId="0" applyNumberFormat="1" applyBorder="1" applyAlignment="1">
      <alignment horizontal="center" vertical="center"/>
    </xf>
    <xf numFmtId="11" fontId="0" fillId="6" borderId="12" xfId="0" applyNumberFormat="1" applyFill="1" applyBorder="1" applyAlignment="1">
      <alignment horizontal="center"/>
    </xf>
    <xf numFmtId="11" fontId="0" fillId="6" borderId="42" xfId="0" applyNumberFormat="1" applyFill="1" applyBorder="1" applyAlignment="1">
      <alignment horizontal="center"/>
    </xf>
    <xf numFmtId="11" fontId="0" fillId="6" borderId="22" xfId="0" applyNumberFormat="1" applyFill="1" applyBorder="1" applyAlignment="1">
      <alignment horizontal="center"/>
    </xf>
    <xf numFmtId="11" fontId="0" fillId="0" borderId="32" xfId="0" applyNumberFormat="1" applyBorder="1" applyAlignment="1">
      <alignment horizontal="center" vertical="center"/>
    </xf>
    <xf numFmtId="11" fontId="0" fillId="0" borderId="17" xfId="0" applyNumberFormat="1" applyFill="1" applyBorder="1" applyAlignment="1">
      <alignment horizontal="center" vertical="center"/>
    </xf>
    <xf numFmtId="11" fontId="0" fillId="0" borderId="9" xfId="0" applyNumberFormat="1" applyFill="1" applyBorder="1" applyAlignment="1">
      <alignment horizontal="center" vertical="center"/>
    </xf>
    <xf numFmtId="11" fontId="0" fillId="0" borderId="10" xfId="0" applyNumberFormat="1" applyFill="1" applyBorder="1" applyAlignment="1">
      <alignment horizontal="center" vertical="center"/>
    </xf>
    <xf numFmtId="2" fontId="0" fillId="0" borderId="17" xfId="0" applyNumberFormat="1" applyFill="1" applyBorder="1" applyAlignment="1">
      <alignment horizontal="center"/>
    </xf>
    <xf numFmtId="2" fontId="0" fillId="0" borderId="9" xfId="0" applyNumberFormat="1" applyFill="1" applyBorder="1" applyAlignment="1">
      <alignment horizontal="center"/>
    </xf>
    <xf numFmtId="2" fontId="0" fillId="0" borderId="56" xfId="0" applyNumberFormat="1" applyFill="1" applyBorder="1" applyAlignment="1">
      <alignment horizontal="center"/>
    </xf>
    <xf numFmtId="2" fontId="0" fillId="0" borderId="12" xfId="0" applyNumberFormat="1" applyFill="1" applyBorder="1" applyAlignment="1">
      <alignment horizontal="center"/>
    </xf>
    <xf numFmtId="2" fontId="0" fillId="0" borderId="11" xfId="0" applyNumberFormat="1" applyFill="1" applyBorder="1" applyAlignment="1">
      <alignment horizontal="center"/>
    </xf>
    <xf numFmtId="11" fontId="0" fillId="0" borderId="18" xfId="0" applyNumberFormat="1" applyFill="1" applyBorder="1" applyAlignment="1">
      <alignment horizontal="center" vertical="center"/>
    </xf>
    <xf numFmtId="11" fontId="0" fillId="0" borderId="19" xfId="0" applyNumberFormat="1" applyFill="1" applyBorder="1" applyAlignment="1">
      <alignment horizontal="center" vertical="center"/>
    </xf>
    <xf numFmtId="11" fontId="0" fillId="0" borderId="20" xfId="0" applyNumberFormat="1" applyFill="1" applyBorder="1" applyAlignment="1">
      <alignment horizontal="center" vertical="center"/>
    </xf>
    <xf numFmtId="2" fontId="0" fillId="0" borderId="57" xfId="0" applyNumberFormat="1" applyFill="1" applyBorder="1" applyAlignment="1">
      <alignment horizontal="center"/>
    </xf>
    <xf numFmtId="2" fontId="0" fillId="0" borderId="34" xfId="0" applyNumberFormat="1" applyFill="1" applyBorder="1" applyAlignment="1">
      <alignment horizontal="center"/>
    </xf>
    <xf numFmtId="2" fontId="0" fillId="0" borderId="37" xfId="0" applyNumberFormat="1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2" fontId="0" fillId="0" borderId="2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11" fontId="0" fillId="0" borderId="31" xfId="0" applyNumberForma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0" fillId="0" borderId="52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0" fillId="0" borderId="32" xfId="0" applyNumberFormat="1" applyBorder="1" applyAlignment="1">
      <alignment horizontal="center" vertical="center"/>
    </xf>
    <xf numFmtId="2" fontId="0" fillId="0" borderId="31" xfId="0" applyNumberFormat="1" applyBorder="1" applyAlignment="1">
      <alignment horizontal="center" vertical="center"/>
    </xf>
    <xf numFmtId="2" fontId="0" fillId="0" borderId="23" xfId="0" applyNumberFormat="1" applyBorder="1" applyAlignment="1">
      <alignment horizontal="center" vertical="center"/>
    </xf>
    <xf numFmtId="2" fontId="0" fillId="0" borderId="24" xfId="0" applyNumberFormat="1" applyBorder="1" applyAlignment="1">
      <alignment horizontal="center" vertical="center"/>
    </xf>
    <xf numFmtId="2" fontId="0" fillId="0" borderId="25" xfId="0" applyNumberFormat="1" applyBorder="1" applyAlignment="1">
      <alignment horizontal="center" vertical="center"/>
    </xf>
    <xf numFmtId="2" fontId="1" fillId="0" borderId="21" xfId="0" applyNumberFormat="1" applyFont="1" applyBorder="1" applyAlignment="1">
      <alignment horizontal="center" vertical="center"/>
    </xf>
    <xf numFmtId="2" fontId="0" fillId="6" borderId="14" xfId="0" applyNumberFormat="1" applyFill="1" applyBorder="1" applyAlignment="1">
      <alignment horizontal="center" vertical="center"/>
    </xf>
    <xf numFmtId="2" fontId="1" fillId="0" borderId="12" xfId="0" applyNumberFormat="1" applyFont="1" applyBorder="1" applyAlignment="1">
      <alignment horizontal="center" vertical="center"/>
    </xf>
    <xf numFmtId="2" fontId="0" fillId="6" borderId="17" xfId="0" applyNumberFormat="1" applyFill="1" applyBorder="1" applyAlignment="1">
      <alignment horizontal="center" vertical="center"/>
    </xf>
    <xf numFmtId="2" fontId="1" fillId="0" borderId="22" xfId="0" applyNumberFormat="1" applyFont="1" applyBorder="1" applyAlignment="1">
      <alignment horizontal="center" vertical="center"/>
    </xf>
    <xf numFmtId="2" fontId="0" fillId="6" borderId="18" xfId="0" applyNumberFormat="1" applyFill="1" applyBorder="1" applyAlignment="1">
      <alignment horizontal="center" vertical="center"/>
    </xf>
    <xf numFmtId="2" fontId="0" fillId="0" borderId="36" xfId="0" applyNumberFormat="1" applyBorder="1" applyAlignment="1">
      <alignment horizontal="center" vertical="center"/>
    </xf>
    <xf numFmtId="2" fontId="1" fillId="0" borderId="26" xfId="0" applyNumberFormat="1" applyFont="1" applyBorder="1" applyAlignment="1">
      <alignment horizontal="center" vertical="center"/>
    </xf>
    <xf numFmtId="2" fontId="0" fillId="6" borderId="21" xfId="0" applyNumberFormat="1" applyFill="1" applyBorder="1" applyAlignment="1">
      <alignment horizontal="center" vertical="center"/>
    </xf>
    <xf numFmtId="2" fontId="0" fillId="6" borderId="12" xfId="0" applyNumberFormat="1" applyFill="1" applyBorder="1" applyAlignment="1">
      <alignment horizontal="center" vertical="center"/>
    </xf>
    <xf numFmtId="2" fontId="0" fillId="6" borderId="22" xfId="0" applyNumberFormat="1" applyFill="1" applyBorder="1" applyAlignment="1">
      <alignment horizontal="center" vertical="center"/>
    </xf>
    <xf numFmtId="2" fontId="0" fillId="6" borderId="49" xfId="0" applyNumberFormat="1" applyFill="1" applyBorder="1" applyAlignment="1">
      <alignment horizontal="center" vertical="center"/>
    </xf>
    <xf numFmtId="2" fontId="0" fillId="6" borderId="38" xfId="0" applyNumberFormat="1" applyFill="1" applyBorder="1" applyAlignment="1">
      <alignment horizontal="center"/>
    </xf>
    <xf numFmtId="2" fontId="0" fillId="6" borderId="53" xfId="0" applyNumberFormat="1" applyFill="1" applyBorder="1" applyAlignment="1">
      <alignment horizontal="center"/>
    </xf>
    <xf numFmtId="2" fontId="0" fillId="6" borderId="12" xfId="0" applyNumberFormat="1" applyFill="1" applyBorder="1" applyAlignment="1">
      <alignment horizontal="center"/>
    </xf>
    <xf numFmtId="2" fontId="0" fillId="6" borderId="42" xfId="0" applyNumberFormat="1" applyFill="1" applyBorder="1" applyAlignment="1">
      <alignment horizontal="center"/>
    </xf>
    <xf numFmtId="2" fontId="0" fillId="6" borderId="22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11" fontId="1" fillId="0" borderId="0" xfId="0" applyNumberFormat="1" applyFont="1" applyAlignment="1">
      <alignment horizontal="center" vertical="center" wrapText="1"/>
    </xf>
    <xf numFmtId="11" fontId="1" fillId="0" borderId="42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42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6" borderId="0" xfId="0" applyFill="1" applyAlignment="1">
      <alignment horizontal="center" wrapText="1"/>
    </xf>
    <xf numFmtId="0" fontId="0" fillId="6" borderId="37" xfId="0" applyFill="1" applyBorder="1" applyAlignment="1">
      <alignment horizontal="center" wrapText="1"/>
    </xf>
    <xf numFmtId="2" fontId="2" fillId="7" borderId="3" xfId="0" applyNumberFormat="1" applyFont="1" applyFill="1" applyBorder="1" applyAlignment="1">
      <alignment horizontal="center" vertical="center"/>
    </xf>
    <xf numFmtId="2" fontId="2" fillId="7" borderId="4" xfId="0" applyNumberFormat="1" applyFont="1" applyFill="1" applyBorder="1" applyAlignment="1">
      <alignment horizontal="center" vertical="center"/>
    </xf>
    <xf numFmtId="2" fontId="2" fillId="7" borderId="5" xfId="0" applyNumberFormat="1" applyFont="1" applyFill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6" borderId="8" xfId="0" applyNumberFormat="1" applyFont="1" applyFill="1" applyBorder="1" applyAlignment="1">
      <alignment horizontal="center" vertical="center" wrapText="1"/>
    </xf>
    <xf numFmtId="2" fontId="1" fillId="6" borderId="7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2" fillId="4" borderId="3" xfId="0" applyNumberFormat="1" applyFont="1" applyFill="1" applyBorder="1" applyAlignment="1">
      <alignment horizontal="center" vertical="center"/>
    </xf>
    <xf numFmtId="2" fontId="2" fillId="4" borderId="4" xfId="0" applyNumberFormat="1" applyFont="1" applyFill="1" applyBorder="1" applyAlignment="1">
      <alignment horizontal="center" vertical="center"/>
    </xf>
    <xf numFmtId="2" fontId="2" fillId="4" borderId="5" xfId="0" applyNumberFormat="1" applyFont="1" applyFill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2" fontId="2" fillId="3" borderId="3" xfId="0" applyNumberFormat="1" applyFont="1" applyFill="1" applyBorder="1" applyAlignment="1">
      <alignment horizontal="center" vertical="center"/>
    </xf>
    <xf numFmtId="2" fontId="2" fillId="3" borderId="4" xfId="0" applyNumberFormat="1" applyFont="1" applyFill="1" applyBorder="1" applyAlignment="1">
      <alignment horizontal="center" vertical="center"/>
    </xf>
    <xf numFmtId="2" fontId="2" fillId="3" borderId="5" xfId="0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2" fontId="2" fillId="2" borderId="4" xfId="0" applyNumberFormat="1" applyFont="1" applyFill="1" applyBorder="1" applyAlignment="1">
      <alignment horizontal="center" vertical="center"/>
    </xf>
    <xf numFmtId="2" fontId="2" fillId="2" borderId="5" xfId="0" applyNumberFormat="1" applyFont="1" applyFill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textRotation="90" wrapText="1"/>
    </xf>
    <xf numFmtId="0" fontId="0" fillId="0" borderId="8" xfId="0" applyBorder="1" applyAlignment="1">
      <alignment horizontal="center" vertical="center" textRotation="90" wrapText="1"/>
    </xf>
    <xf numFmtId="0" fontId="0" fillId="0" borderId="7" xfId="0" applyBorder="1" applyAlignment="1">
      <alignment horizontal="center" vertical="center" textRotation="90" wrapText="1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/>
    </xf>
    <xf numFmtId="0" fontId="3" fillId="5" borderId="39" xfId="0" applyFont="1" applyFill="1" applyBorder="1" applyAlignment="1">
      <alignment horizontal="center" vertical="center"/>
    </xf>
    <xf numFmtId="0" fontId="3" fillId="5" borderId="40" xfId="0" applyFont="1" applyFill="1" applyBorder="1" applyAlignment="1">
      <alignment horizontal="center" vertical="center"/>
    </xf>
    <xf numFmtId="0" fontId="3" fillId="5" borderId="41" xfId="0" applyFont="1" applyFill="1" applyBorder="1" applyAlignment="1">
      <alignment horizontal="center" vertical="center"/>
    </xf>
    <xf numFmtId="0" fontId="3" fillId="5" borderId="37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ALGINAT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PRIJE INKAPSULACIJE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'Početan broj'!$D$35:$D$40</c:f>
                <c:numCache>
                  <c:formatCode>General</c:formatCode>
                  <c:ptCount val="6"/>
                  <c:pt idx="0">
                    <c:v>0.11713151238712123</c:v>
                  </c:pt>
                  <c:pt idx="1">
                    <c:v>0.13185615974010012</c:v>
                  </c:pt>
                  <c:pt idx="2">
                    <c:v>0.17356161955688953</c:v>
                  </c:pt>
                  <c:pt idx="3">
                    <c:v>8.8449351947801028E-2</c:v>
                  </c:pt>
                  <c:pt idx="4">
                    <c:v>0.10872341800413908</c:v>
                  </c:pt>
                  <c:pt idx="5">
                    <c:v>0.10979790128061796</c:v>
                  </c:pt>
                </c:numCache>
              </c:numRef>
            </c:plus>
            <c:minus>
              <c:numRef>
                <c:f>'Početan broj'!$D$35:$D$40</c:f>
                <c:numCache>
                  <c:formatCode>General</c:formatCode>
                  <c:ptCount val="6"/>
                  <c:pt idx="0">
                    <c:v>0.11713151238712123</c:v>
                  </c:pt>
                  <c:pt idx="1">
                    <c:v>0.13185615974010012</c:v>
                  </c:pt>
                  <c:pt idx="2">
                    <c:v>0.17356161955688953</c:v>
                  </c:pt>
                  <c:pt idx="3">
                    <c:v>8.8449351947801028E-2</c:v>
                  </c:pt>
                  <c:pt idx="4">
                    <c:v>0.10872341800413908</c:v>
                  </c:pt>
                  <c:pt idx="5">
                    <c:v>0.10979790128061796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'Početan broj'!$B$35:$B$40</c:f>
              <c:strCache>
                <c:ptCount val="6"/>
                <c:pt idx="0">
                  <c:v>MB1</c:v>
                </c:pt>
                <c:pt idx="1">
                  <c:v>MB2</c:v>
                </c:pt>
                <c:pt idx="2">
                  <c:v>MB13</c:v>
                </c:pt>
                <c:pt idx="3">
                  <c:v>MB20</c:v>
                </c:pt>
                <c:pt idx="4">
                  <c:v>MC1</c:v>
                </c:pt>
                <c:pt idx="5">
                  <c:v>D12</c:v>
                </c:pt>
              </c:strCache>
            </c:strRef>
          </c:cat>
          <c:val>
            <c:numRef>
              <c:f>'Početan broj'!$C$35:$C$40</c:f>
              <c:numCache>
                <c:formatCode>0.00</c:formatCode>
                <c:ptCount val="6"/>
                <c:pt idx="0">
                  <c:v>10.344474585162317</c:v>
                </c:pt>
                <c:pt idx="1">
                  <c:v>10.433897263419555</c:v>
                </c:pt>
                <c:pt idx="2">
                  <c:v>10.581339019934884</c:v>
                </c:pt>
                <c:pt idx="3">
                  <c:v>10.408339454037055</c:v>
                </c:pt>
                <c:pt idx="4">
                  <c:v>10.450872198530227</c:v>
                </c:pt>
                <c:pt idx="5">
                  <c:v>10.420983058238511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57-471F-9182-2D5930B49AC2}"/>
            </c:ext>
          </c:extLst>
        </c:ser>
        <c:ser>
          <c:idx val="1"/>
          <c:order val="1"/>
          <c:tx>
            <c:v>NAKON INKAPSULACIJE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'Početan broj'!$I$35:$I$40</c:f>
                <c:numCache>
                  <c:formatCode>General</c:formatCode>
                  <c:ptCount val="6"/>
                  <c:pt idx="0">
                    <c:v>0.39564612234700797</c:v>
                  </c:pt>
                  <c:pt idx="1">
                    <c:v>0.2346145103338137</c:v>
                  </c:pt>
                  <c:pt idx="2">
                    <c:v>0.31566675231952335</c:v>
                  </c:pt>
                  <c:pt idx="3">
                    <c:v>0.25027937644240456</c:v>
                  </c:pt>
                  <c:pt idx="4">
                    <c:v>0.32479830599279808</c:v>
                  </c:pt>
                  <c:pt idx="5">
                    <c:v>0.44077609389746902</c:v>
                  </c:pt>
                </c:numCache>
              </c:numRef>
            </c:plus>
            <c:minus>
              <c:numRef>
                <c:f>'Početan broj'!$I$35:$I$40</c:f>
                <c:numCache>
                  <c:formatCode>General</c:formatCode>
                  <c:ptCount val="6"/>
                  <c:pt idx="0">
                    <c:v>0.39564612234700797</c:v>
                  </c:pt>
                  <c:pt idx="1">
                    <c:v>0.2346145103338137</c:v>
                  </c:pt>
                  <c:pt idx="2">
                    <c:v>0.31566675231952335</c:v>
                  </c:pt>
                  <c:pt idx="3">
                    <c:v>0.25027937644240456</c:v>
                  </c:pt>
                  <c:pt idx="4">
                    <c:v>0.32479830599279808</c:v>
                  </c:pt>
                  <c:pt idx="5">
                    <c:v>0.44077609389746902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'Početan broj'!$H$35:$H$40</c:f>
              <c:numCache>
                <c:formatCode>0.00</c:formatCode>
                <c:ptCount val="6"/>
                <c:pt idx="0">
                  <c:v>10.24467310603657</c:v>
                </c:pt>
                <c:pt idx="1">
                  <c:v>10.226400231909016</c:v>
                </c:pt>
                <c:pt idx="2">
                  <c:v>10.316950486296182</c:v>
                </c:pt>
                <c:pt idx="3">
                  <c:v>10.152311700732485</c:v>
                </c:pt>
                <c:pt idx="4">
                  <c:v>10.154007814878545</c:v>
                </c:pt>
                <c:pt idx="5">
                  <c:v>10.024572783448708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57-471F-9182-2D5930B49A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28963952"/>
        <c:axId val="1428964368"/>
      </c:barChart>
      <c:catAx>
        <c:axId val="1428963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8964368"/>
        <c:crosses val="autoZero"/>
        <c:auto val="1"/>
        <c:lblAlgn val="ctr"/>
        <c:lblOffset val="100"/>
        <c:noMultiLvlLbl val="0"/>
      </c:catAx>
      <c:valAx>
        <c:axId val="1428964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8963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GIT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ALGINAT</c:v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'Preživljavanje GIT-a'!$AM$37:$AM$42</c15:sqref>
                    </c15:fullRef>
                  </c:ext>
                </c:extLst>
                <c:f>'Preživljavanje GIT-a'!$AM$41:$AM$42</c:f>
                <c:numCache>
                  <c:formatCode>General</c:formatCode>
                  <c:ptCount val="2"/>
                  <c:pt idx="0">
                    <c:v>3.2355431865532587E-2</c:v>
                  </c:pt>
                  <c:pt idx="1">
                    <c:v>4.5578681284003247E-2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'Preživljavanje GIT-a'!$AM$37:$AM$42</c15:sqref>
                    </c15:fullRef>
                  </c:ext>
                </c:extLst>
                <c:f>'Preživljavanje GIT-a'!$AM$41:$AM$42</c:f>
                <c:numCache>
                  <c:formatCode>General</c:formatCode>
                  <c:ptCount val="2"/>
                  <c:pt idx="0">
                    <c:v>3.2355431865532587E-2</c:v>
                  </c:pt>
                  <c:pt idx="1">
                    <c:v>4.5578681284003247E-2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'Preživljavanje GIT-a'!$U$37:$U$42</c15:sqref>
                  </c15:fullRef>
                </c:ext>
              </c:extLst>
              <c:f>'Preživljavanje GIT-a'!$U$41:$U$42</c:f>
              <c:strCache>
                <c:ptCount val="2"/>
                <c:pt idx="0">
                  <c:v>MC1</c:v>
                </c:pt>
                <c:pt idx="1">
                  <c:v>D12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'Preživljavanje GIT-a'!$AL$37:$AL$42</c15:sqref>
                  </c15:fullRef>
                </c:ext>
              </c:extLst>
              <c:f>'Preživljavanje GIT-a'!$AL$41:$AL$42</c:f>
              <c:numCache>
                <c:formatCode>General</c:formatCode>
                <c:ptCount val="2"/>
                <c:pt idx="0">
                  <c:v>1.1916707655945196</c:v>
                </c:pt>
                <c:pt idx="1">
                  <c:v>0.70865979365124243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A1-4542-A90B-0B0F784C4214}"/>
            </c:ext>
          </c:extLst>
        </c:ser>
        <c:ser>
          <c:idx val="1"/>
          <c:order val="1"/>
          <c:tx>
            <c:v>ALGINAT + FOS</c:v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'Preživljavanje GIT-a'!$AM$46:$AM$51</c15:sqref>
                    </c15:fullRef>
                  </c:ext>
                </c:extLst>
                <c:f>'Preživljavanje GIT-a'!$AM$50:$AM$51</c:f>
                <c:numCache>
                  <c:formatCode>General</c:formatCode>
                  <c:ptCount val="2"/>
                  <c:pt idx="0">
                    <c:v>7.314932806558623E-2</c:v>
                  </c:pt>
                  <c:pt idx="1">
                    <c:v>0.10230618532697032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'Preživljavanje GIT-a'!$AM$46:$AM$51</c15:sqref>
                    </c15:fullRef>
                  </c:ext>
                </c:extLst>
                <c:f>'Preživljavanje GIT-a'!$AM$50:$AM$51</c:f>
                <c:numCache>
                  <c:formatCode>General</c:formatCode>
                  <c:ptCount val="2"/>
                  <c:pt idx="0">
                    <c:v>7.314932806558623E-2</c:v>
                  </c:pt>
                  <c:pt idx="1">
                    <c:v>0.10230618532697032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2"/>
              <c:pt idx="0">
                <c:v>MC1</c:v>
              </c:pt>
              <c:pt idx="1">
                <c:v>D12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'Preživljavanje GIT-a'!$AL$46:$AL$51</c15:sqref>
                  </c15:fullRef>
                </c:ext>
              </c:extLst>
              <c:f>'Preživljavanje GIT-a'!$AL$50:$AL$51</c:f>
              <c:numCache>
                <c:formatCode>General</c:formatCode>
                <c:ptCount val="2"/>
                <c:pt idx="0">
                  <c:v>1.1841721536483589</c:v>
                </c:pt>
                <c:pt idx="1">
                  <c:v>0.99891248024349455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A1-4542-A90B-0B0F784C4214}"/>
            </c:ext>
          </c:extLst>
        </c:ser>
        <c:ser>
          <c:idx val="2"/>
          <c:order val="2"/>
          <c:tx>
            <c:v>ALGINAT + GOS</c:v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'Preživljavanje GIT-a'!$AM$55:$AM$60</c15:sqref>
                    </c15:fullRef>
                  </c:ext>
                </c:extLst>
                <c:f>'Preživljavanje GIT-a'!$AM$59:$AM$60</c:f>
                <c:numCache>
                  <c:formatCode>General</c:formatCode>
                  <c:ptCount val="2"/>
                  <c:pt idx="0">
                    <c:v>1.2536131339796868E-2</c:v>
                  </c:pt>
                  <c:pt idx="1">
                    <c:v>2.9269048366901036E-2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'Preživljavanje GIT-a'!$AM$55:$AM$60</c15:sqref>
                    </c15:fullRef>
                  </c:ext>
                </c:extLst>
                <c:f>'Preživljavanje GIT-a'!$AM$59:$AM$60</c:f>
                <c:numCache>
                  <c:formatCode>General</c:formatCode>
                  <c:ptCount val="2"/>
                  <c:pt idx="0">
                    <c:v>1.2536131339796868E-2</c:v>
                  </c:pt>
                  <c:pt idx="1">
                    <c:v>2.9269048366901036E-2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2"/>
              <c:pt idx="0">
                <c:v>MC1</c:v>
              </c:pt>
              <c:pt idx="1">
                <c:v>D12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'Preživljavanje GIT-a'!$AL$55:$AL$60</c15:sqref>
                  </c15:fullRef>
                </c:ext>
              </c:extLst>
              <c:f>'Preživljavanje GIT-a'!$AL$59:$AL$60</c:f>
              <c:numCache>
                <c:formatCode>General</c:formatCode>
                <c:ptCount val="2"/>
                <c:pt idx="0">
                  <c:v>0.28302223274389604</c:v>
                </c:pt>
                <c:pt idx="1">
                  <c:v>0.15828060471405614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BA1-4542-A90B-0B0F784C4214}"/>
            </c:ext>
          </c:extLst>
        </c:ser>
        <c:ser>
          <c:idx val="3"/>
          <c:order val="3"/>
          <c:tx>
            <c:v>SLOBODNE STANICE</c:v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'Preživljavanje GIT-a'!$AU$69:$AU$74</c15:sqref>
                    </c15:fullRef>
                  </c:ext>
                </c:extLst>
                <c:f>'Preživljavanje GIT-a'!$AU$73:$AU$74</c:f>
                <c:numCache>
                  <c:formatCode>General</c:formatCode>
                  <c:ptCount val="2"/>
                  <c:pt idx="0">
                    <c:v>0.10953222632500617</c:v>
                  </c:pt>
                  <c:pt idx="1">
                    <c:v>1.7065088582676465E-2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'Preživljavanje GIT-a'!$AU$69:$AU$74</c15:sqref>
                    </c15:fullRef>
                  </c:ext>
                </c:extLst>
                <c:f>'Preživljavanje GIT-a'!$AU$73:$AU$74</c:f>
                <c:numCache>
                  <c:formatCode>General</c:formatCode>
                  <c:ptCount val="2"/>
                  <c:pt idx="0">
                    <c:v>0.10953222632500617</c:v>
                  </c:pt>
                  <c:pt idx="1">
                    <c:v>1.7065088582676465E-2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2"/>
              <c:pt idx="0">
                <c:v>MC1</c:v>
              </c:pt>
              <c:pt idx="1">
                <c:v>D12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'Preživljavanje GIT-a'!$AT$69:$AT$74</c15:sqref>
                  </c15:fullRef>
                </c:ext>
              </c:extLst>
              <c:f>'Preživljavanje GIT-a'!$AT$73:$AT$74</c:f>
              <c:numCache>
                <c:formatCode>General</c:formatCode>
                <c:ptCount val="2"/>
                <c:pt idx="0">
                  <c:v>1.2825223200542109</c:v>
                </c:pt>
                <c:pt idx="1">
                  <c:v>1.5930842284467452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BA1-4542-A90B-0B0F784C42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548814576"/>
        <c:axId val="1548813744"/>
        <c:extLst>
          <c:ext xmlns:c15="http://schemas.microsoft.com/office/drawing/2012/chart" uri="{02D57815-91ED-43cb-92C2-25804820EDAC}">
            <c15:filteredBarSeries>
              <c15:ser>
                <c:idx val="4"/>
                <c:order val="4"/>
                <c:tx>
                  <c:v>NANOINKAPSULIRANE STANICE</c:v>
                </c:tx>
                <c:spPr>
                  <a:gradFill rotWithShape="1">
                    <a:gsLst>
                      <a:gs pos="0">
                        <a:schemeClr val="accent3">
                          <a:lumMod val="60000"/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3">
                          <a:lumMod val="60000"/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3">
                          <a:lumMod val="60000"/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errBars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ullRef>
                            <c15:sqref>'Preživljavanje GIT-a'!$AU$75:$AU$80</c15:sqref>
                          </c15:fullRef>
                          <c15:formulaRef>
                            <c15:sqref>'Preživljavanje GIT-a'!$AU$79:$AU$80</c15:sqref>
                          </c15:formulaRef>
                        </c:ext>
                      </c:extLst>
                      <c:numCache>
                        <c:formatCode>General</c:formatCode>
                        <c:ptCount val="2"/>
                        <c:pt idx="0">
                          <c:v>1.9001476944690354E-2</c:v>
                        </c:pt>
                        <c:pt idx="1">
                          <c:v>5.6348842093579005E-3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ullRef>
                            <c15:sqref>'Preživljavanje GIT-a'!$AU$75:$AU$80</c15:sqref>
                          </c15:fullRef>
                          <c15:formulaRef>
                            <c15:sqref>'Preživljavanje GIT-a'!$AU$79:$AU$80</c15:sqref>
                          </c15:formulaRef>
                        </c:ext>
                      </c:extLst>
                      <c:numCache>
                        <c:formatCode>General</c:formatCode>
                        <c:ptCount val="2"/>
                        <c:pt idx="0">
                          <c:v>1.9001476944690354E-2</c:v>
                        </c:pt>
                        <c:pt idx="1">
                          <c:v>5.6348842093579005E-3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val>
                  <c:numRef>
                    <c:extLst>
                      <c:ext uri="{02D57815-91ED-43cb-92C2-25804820EDAC}">
                        <c15:fullRef>
                          <c15:sqref>'Preživljavanje GIT-a'!$AT$75:$AT$80</c15:sqref>
                        </c15:fullRef>
                        <c15:formulaRef>
                          <c15:sqref>'Preživljavanje GIT-a'!$AT$79:$AT$80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0.72043817272015964</c:v>
                      </c:pt>
                      <c:pt idx="1">
                        <c:v>1.4179442896349035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2BA1-4542-A90B-0B0F784C4214}"/>
                  </c:ext>
                </c:extLst>
              </c15:ser>
            </c15:filteredBarSeries>
          </c:ext>
        </c:extLst>
      </c:barChart>
      <c:catAx>
        <c:axId val="1548814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8813744"/>
        <c:crosses val="autoZero"/>
        <c:auto val="1"/>
        <c:lblAlgn val="ctr"/>
        <c:lblOffset val="100"/>
        <c:noMultiLvlLbl val="0"/>
      </c:catAx>
      <c:valAx>
        <c:axId val="1548813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900" b="0" i="0" u="none" strike="noStrike" baseline="0">
                    <a:effectLst/>
                  </a:rPr>
                  <a:t>Δ</a:t>
                </a:r>
                <a:r>
                  <a:rPr lang="en-US" sz="900" b="0" i="0" u="none" strike="noStrike" baseline="0">
                    <a:effectLst/>
                  </a:rPr>
                  <a:t>log(CFU/g)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8814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1. mjesec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ALGINAT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'1. mjesec'!$AB$6:$AB$11</c:f>
                <c:numCache>
                  <c:formatCode>General</c:formatCode>
                  <c:ptCount val="6"/>
                  <c:pt idx="0">
                    <c:v>7.0213994757991101</c:v>
                  </c:pt>
                  <c:pt idx="1">
                    <c:v>5.4744525547445271</c:v>
                  </c:pt>
                  <c:pt idx="2">
                    <c:v>9.8095738430503445</c:v>
                  </c:pt>
                  <c:pt idx="3">
                    <c:v>1.1320593513522075</c:v>
                  </c:pt>
                  <c:pt idx="4">
                    <c:v>0.59924303490385344</c:v>
                  </c:pt>
                  <c:pt idx="5">
                    <c:v>2.5681844353022192</c:v>
                  </c:pt>
                </c:numCache>
              </c:numRef>
            </c:plus>
            <c:minus>
              <c:numRef>
                <c:f>'1. mjesec'!$AB$6:$AB$11</c:f>
                <c:numCache>
                  <c:formatCode>General</c:formatCode>
                  <c:ptCount val="6"/>
                  <c:pt idx="0">
                    <c:v>7.0213994757991101</c:v>
                  </c:pt>
                  <c:pt idx="1">
                    <c:v>5.4744525547445271</c:v>
                  </c:pt>
                  <c:pt idx="2">
                    <c:v>9.8095738430503445</c:v>
                  </c:pt>
                  <c:pt idx="3">
                    <c:v>1.1320593513522075</c:v>
                  </c:pt>
                  <c:pt idx="4">
                    <c:v>0.59924303490385344</c:v>
                  </c:pt>
                  <c:pt idx="5">
                    <c:v>2.5681844353022192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'1. mjesec'!$S$6:$S$11</c:f>
              <c:strCache>
                <c:ptCount val="6"/>
                <c:pt idx="0">
                  <c:v>MB1</c:v>
                </c:pt>
                <c:pt idx="1">
                  <c:v>MB2</c:v>
                </c:pt>
                <c:pt idx="2">
                  <c:v>MB13</c:v>
                </c:pt>
                <c:pt idx="3">
                  <c:v>MB20</c:v>
                </c:pt>
                <c:pt idx="4">
                  <c:v>MC1</c:v>
                </c:pt>
                <c:pt idx="5">
                  <c:v>D12</c:v>
                </c:pt>
              </c:strCache>
            </c:strRef>
          </c:cat>
          <c:val>
            <c:numRef>
              <c:f>'1. mjesec'!$AA$6:$AA$11</c:f>
              <c:numCache>
                <c:formatCode>0.00</c:formatCode>
                <c:ptCount val="6"/>
                <c:pt idx="0">
                  <c:v>27.012987012987011</c:v>
                </c:pt>
                <c:pt idx="1">
                  <c:v>60.218978102189787</c:v>
                </c:pt>
                <c:pt idx="2">
                  <c:v>68.20809248554913</c:v>
                </c:pt>
                <c:pt idx="3">
                  <c:v>64.705882352941174</c:v>
                </c:pt>
                <c:pt idx="4">
                  <c:v>41.949152542372879</c:v>
                </c:pt>
                <c:pt idx="5">
                  <c:v>70.8232445520581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92-42A5-A77F-83F5D450A7AF}"/>
            </c:ext>
          </c:extLst>
        </c:ser>
        <c:ser>
          <c:idx val="1"/>
          <c:order val="1"/>
          <c:tx>
            <c:v>ALGINAT + FOS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'1. mjesec'!$AB$15:$AB$20</c:f>
                <c:numCache>
                  <c:formatCode>General</c:formatCode>
                  <c:ptCount val="6"/>
                  <c:pt idx="0">
                    <c:v>4.7755646032635566</c:v>
                  </c:pt>
                  <c:pt idx="1">
                    <c:v>5.9278412794081801</c:v>
                  </c:pt>
                  <c:pt idx="2">
                    <c:v>13.092238990353112</c:v>
                  </c:pt>
                  <c:pt idx="3">
                    <c:v>12.871222594368195</c:v>
                  </c:pt>
                  <c:pt idx="4">
                    <c:v>10.120060354596456</c:v>
                  </c:pt>
                  <c:pt idx="5">
                    <c:v>3.4890137229599421</c:v>
                  </c:pt>
                </c:numCache>
              </c:numRef>
            </c:plus>
            <c:minus>
              <c:numRef>
                <c:f>'1. mjesec'!$AB$15:$AB$20</c:f>
                <c:numCache>
                  <c:formatCode>General</c:formatCode>
                  <c:ptCount val="6"/>
                  <c:pt idx="0">
                    <c:v>4.7755646032635566</c:v>
                  </c:pt>
                  <c:pt idx="1">
                    <c:v>5.9278412794081801</c:v>
                  </c:pt>
                  <c:pt idx="2">
                    <c:v>13.092238990353112</c:v>
                  </c:pt>
                  <c:pt idx="3">
                    <c:v>12.871222594368195</c:v>
                  </c:pt>
                  <c:pt idx="4">
                    <c:v>10.120060354596456</c:v>
                  </c:pt>
                  <c:pt idx="5">
                    <c:v>3.4890137229599421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'1. mjesec'!$AA$15:$AA$20</c:f>
              <c:numCache>
                <c:formatCode>0.00</c:formatCode>
                <c:ptCount val="6"/>
                <c:pt idx="0">
                  <c:v>71.523178807947019</c:v>
                </c:pt>
                <c:pt idx="1">
                  <c:v>79.640718562874241</c:v>
                </c:pt>
                <c:pt idx="2">
                  <c:v>90.146750524109009</c:v>
                </c:pt>
                <c:pt idx="3">
                  <c:v>90.810810810810821</c:v>
                </c:pt>
                <c:pt idx="4">
                  <c:v>75.412844036697237</c:v>
                </c:pt>
                <c:pt idx="5">
                  <c:v>66.61184210526315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92-42A5-A77F-83F5D450A7AF}"/>
            </c:ext>
          </c:extLst>
        </c:ser>
        <c:ser>
          <c:idx val="2"/>
          <c:order val="2"/>
          <c:tx>
            <c:v>ALGINAT + GOS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'1. mjesec'!$AB$24:$AB$29</c:f>
                <c:numCache>
                  <c:formatCode>General</c:formatCode>
                  <c:ptCount val="6"/>
                  <c:pt idx="0">
                    <c:v>2.9668815993841084</c:v>
                  </c:pt>
                  <c:pt idx="1">
                    <c:v>0.83189033080770003</c:v>
                  </c:pt>
                  <c:pt idx="2">
                    <c:v>3.7656574146029156</c:v>
                  </c:pt>
                  <c:pt idx="3">
                    <c:v>2.4595018476053836</c:v>
                  </c:pt>
                  <c:pt idx="4">
                    <c:v>5.2656887960700303</c:v>
                  </c:pt>
                  <c:pt idx="5">
                    <c:v>5.6193916385686009</c:v>
                  </c:pt>
                </c:numCache>
              </c:numRef>
            </c:plus>
            <c:minus>
              <c:numRef>
                <c:f>'1. mjesec'!$AB$24:$AB$29</c:f>
                <c:numCache>
                  <c:formatCode>General</c:formatCode>
                  <c:ptCount val="6"/>
                  <c:pt idx="0">
                    <c:v>2.9668815993841084</c:v>
                  </c:pt>
                  <c:pt idx="1">
                    <c:v>0.83189033080770003</c:v>
                  </c:pt>
                  <c:pt idx="2">
                    <c:v>3.7656574146029156</c:v>
                  </c:pt>
                  <c:pt idx="3">
                    <c:v>2.4595018476053836</c:v>
                  </c:pt>
                  <c:pt idx="4">
                    <c:v>5.2656887960700303</c:v>
                  </c:pt>
                  <c:pt idx="5">
                    <c:v>5.6193916385686009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'1. mjesec'!$AA$24:$AA$29</c:f>
              <c:numCache>
                <c:formatCode>0.00</c:formatCode>
                <c:ptCount val="6"/>
                <c:pt idx="0">
                  <c:v>97.552447552447546</c:v>
                </c:pt>
                <c:pt idx="1">
                  <c:v>94.70588235294116</c:v>
                </c:pt>
                <c:pt idx="2">
                  <c:v>86.094674556213022</c:v>
                </c:pt>
                <c:pt idx="3">
                  <c:v>85.217391304347828</c:v>
                </c:pt>
                <c:pt idx="4">
                  <c:v>67.553191489361694</c:v>
                </c:pt>
                <c:pt idx="5">
                  <c:v>96.688741721854313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92-42A5-A77F-83F5D450A7AF}"/>
            </c:ext>
          </c:extLst>
        </c:ser>
        <c:ser>
          <c:idx val="3"/>
          <c:order val="3"/>
          <c:tx>
            <c:v>slobodne stanice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'1. mjesec'!$AA$38:$AA$43</c:f>
                <c:numCache>
                  <c:formatCode>General</c:formatCode>
                  <c:ptCount val="6"/>
                  <c:pt idx="0">
                    <c:v>2.5481325448163865</c:v>
                  </c:pt>
                  <c:pt idx="1">
                    <c:v>5.6119585808456103</c:v>
                  </c:pt>
                  <c:pt idx="2">
                    <c:v>3.6448803153945821</c:v>
                  </c:pt>
                  <c:pt idx="3">
                    <c:v>1.2817645580420765</c:v>
                  </c:pt>
                  <c:pt idx="4">
                    <c:v>0.39930607419900777</c:v>
                  </c:pt>
                  <c:pt idx="5">
                    <c:v>2.1632174531649131</c:v>
                  </c:pt>
                </c:numCache>
              </c:numRef>
            </c:plus>
            <c:minus>
              <c:numRef>
                <c:f>'1. mjesec'!$AA$38:$AA$43</c:f>
                <c:numCache>
                  <c:formatCode>General</c:formatCode>
                  <c:ptCount val="6"/>
                  <c:pt idx="0">
                    <c:v>2.5481325448163865</c:v>
                  </c:pt>
                  <c:pt idx="1">
                    <c:v>5.6119585808456103</c:v>
                  </c:pt>
                  <c:pt idx="2">
                    <c:v>3.6448803153945821</c:v>
                  </c:pt>
                  <c:pt idx="3">
                    <c:v>1.2817645580420765</c:v>
                  </c:pt>
                  <c:pt idx="4">
                    <c:v>0.39930607419900777</c:v>
                  </c:pt>
                  <c:pt idx="5">
                    <c:v>2.1632174531649131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'1. mjesec'!$Z$38:$Z$43</c:f>
              <c:numCache>
                <c:formatCode>0.00</c:formatCode>
                <c:ptCount val="6"/>
                <c:pt idx="0">
                  <c:v>55.855855855855857</c:v>
                </c:pt>
                <c:pt idx="1">
                  <c:v>59.523809523809518</c:v>
                </c:pt>
                <c:pt idx="2">
                  <c:v>69.587628865979383</c:v>
                </c:pt>
                <c:pt idx="3">
                  <c:v>55.28700906344411</c:v>
                </c:pt>
                <c:pt idx="4">
                  <c:v>6.1050328227571109</c:v>
                </c:pt>
                <c:pt idx="5">
                  <c:v>10.614657210401889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DD-41BC-9756-27BAD5CF0165}"/>
            </c:ext>
          </c:extLst>
        </c:ser>
        <c:ser>
          <c:idx val="4"/>
          <c:order val="4"/>
          <c:tx>
            <c:v>nanoinkapsulirane stanice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'1. mjesec'!$AA$44:$AA$49</c:f>
                <c:numCache>
                  <c:formatCode>General</c:formatCode>
                  <c:ptCount val="6"/>
                  <c:pt idx="0">
                    <c:v>0.91594142640744824</c:v>
                  </c:pt>
                  <c:pt idx="1">
                    <c:v>0.70710678118654757</c:v>
                  </c:pt>
                  <c:pt idx="2">
                    <c:v>7.5562267457120873</c:v>
                  </c:pt>
                  <c:pt idx="3">
                    <c:v>6.6112459822867482</c:v>
                  </c:pt>
                  <c:pt idx="4">
                    <c:v>1.3882986541620694</c:v>
                  </c:pt>
                  <c:pt idx="5">
                    <c:v>3.7172669571722845</c:v>
                  </c:pt>
                </c:numCache>
              </c:numRef>
            </c:plus>
            <c:minus>
              <c:numRef>
                <c:f>'1. mjesec'!$AA$44:$AA$49</c:f>
                <c:numCache>
                  <c:formatCode>General</c:formatCode>
                  <c:ptCount val="6"/>
                  <c:pt idx="0">
                    <c:v>0.91594142640744824</c:v>
                  </c:pt>
                  <c:pt idx="1">
                    <c:v>0.70710678118654757</c:v>
                  </c:pt>
                  <c:pt idx="2">
                    <c:v>7.5562267457120873</c:v>
                  </c:pt>
                  <c:pt idx="3">
                    <c:v>6.6112459822867482</c:v>
                  </c:pt>
                  <c:pt idx="4">
                    <c:v>1.3882986541620694</c:v>
                  </c:pt>
                  <c:pt idx="5">
                    <c:v>3.7172669571722845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'1. mjesec'!$Z$44:$Z$49</c:f>
              <c:numCache>
                <c:formatCode>0.00</c:formatCode>
                <c:ptCount val="6"/>
                <c:pt idx="0">
                  <c:v>58.937823834196891</c:v>
                </c:pt>
                <c:pt idx="1">
                  <c:v>42</c:v>
                </c:pt>
                <c:pt idx="2">
                  <c:v>33.54037267080745</c:v>
                </c:pt>
                <c:pt idx="3">
                  <c:v>44.264264264264263</c:v>
                </c:pt>
                <c:pt idx="4">
                  <c:v>28.468586387434556</c:v>
                </c:pt>
                <c:pt idx="5">
                  <c:v>16.64719626168224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50-4E18-92A7-38650F0900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29043936"/>
        <c:axId val="1329045184"/>
      </c:barChart>
      <c:catAx>
        <c:axId val="132904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9045184"/>
        <c:crosses val="autoZero"/>
        <c:auto val="1"/>
        <c:lblAlgn val="ctr"/>
        <c:lblOffset val="100"/>
        <c:noMultiLvlLbl val="0"/>
      </c:catAx>
      <c:valAx>
        <c:axId val="1329045184"/>
        <c:scaling>
          <c:orientation val="minMax"/>
          <c:max val="1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% preživljavanja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9043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ALGINAT</c:v>
          </c:tx>
          <c:spPr>
            <a:gradFill rotWithShape="1">
              <a:gsLst>
                <a:gs pos="0">
                  <a:schemeClr val="accent5">
                    <a:tint val="58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tint val="58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tint val="58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'1. mjesec'!$AM$6:$AM$11</c15:sqref>
                    </c15:fullRef>
                  </c:ext>
                </c:extLst>
                <c:f>'1. mjesec'!$AM$6:$AM$9</c:f>
                <c:numCache>
                  <c:formatCode>General</c:formatCode>
                  <c:ptCount val="4"/>
                  <c:pt idx="0">
                    <c:v>0.12285121100023375</c:v>
                  </c:pt>
                  <c:pt idx="1">
                    <c:v>3.960429152746435E-2</c:v>
                  </c:pt>
                  <c:pt idx="2">
                    <c:v>6.2676168154780582E-2</c:v>
                  </c:pt>
                  <c:pt idx="3">
                    <c:v>7.6373427822952339E-3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'1. mjesec'!$AM$6:$AM$11</c15:sqref>
                    </c15:fullRef>
                  </c:ext>
                </c:extLst>
                <c:f>'1. mjesec'!$AM$6:$AM$9</c:f>
                <c:numCache>
                  <c:formatCode>General</c:formatCode>
                  <c:ptCount val="4"/>
                  <c:pt idx="0">
                    <c:v>0.12285121100023375</c:v>
                  </c:pt>
                  <c:pt idx="1">
                    <c:v>3.960429152746435E-2</c:v>
                  </c:pt>
                  <c:pt idx="2">
                    <c:v>6.2676168154780582E-2</c:v>
                  </c:pt>
                  <c:pt idx="3">
                    <c:v>7.6373427822952339E-3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'1. mjesec'!$AD$6:$AD$11</c15:sqref>
                  </c15:fullRef>
                </c:ext>
              </c:extLst>
              <c:f>'1. mjesec'!$AD$6:$AD$9</c:f>
              <c:strCache>
                <c:ptCount val="4"/>
                <c:pt idx="0">
                  <c:v>MB1</c:v>
                </c:pt>
                <c:pt idx="1">
                  <c:v>MB2</c:v>
                </c:pt>
                <c:pt idx="2">
                  <c:v>MB13</c:v>
                </c:pt>
                <c:pt idx="3">
                  <c:v>MB20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'1. mjesec'!$AL$6:$AL$11</c15:sqref>
                  </c15:fullRef>
                </c:ext>
              </c:extLst>
              <c:f>'1. mjesec'!$AL$6:$AL$9</c:f>
              <c:numCache>
                <c:formatCode>0.00</c:formatCode>
                <c:ptCount val="4"/>
                <c:pt idx="0">
                  <c:v>0.57939632496803684</c:v>
                </c:pt>
                <c:pt idx="1">
                  <c:v>0.22146799336275733</c:v>
                </c:pt>
                <c:pt idx="2">
                  <c:v>0.16842149434299181</c:v>
                </c:pt>
                <c:pt idx="3">
                  <c:v>0.18910085272885091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3D-4B8D-8FB2-6F6513BE5001}"/>
            </c:ext>
          </c:extLst>
        </c:ser>
        <c:ser>
          <c:idx val="1"/>
          <c:order val="1"/>
          <c:tx>
            <c:v>ALGINAT + FOS</c:v>
          </c:tx>
          <c:spPr>
            <a:gradFill rotWithShape="1">
              <a:gsLst>
                <a:gs pos="0">
                  <a:schemeClr val="accent5">
                    <a:tint val="86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tint val="86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tint val="86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'1. mjesec'!$AM$15:$AM$20</c15:sqref>
                    </c15:fullRef>
                  </c:ext>
                </c:extLst>
                <c:f>'1. mjesec'!$AM$15:$AM$18</c:f>
                <c:numCache>
                  <c:formatCode>General</c:formatCode>
                  <c:ptCount val="4"/>
                  <c:pt idx="0">
                    <c:v>2.9416955965835993E-2</c:v>
                  </c:pt>
                  <c:pt idx="1">
                    <c:v>3.2355431865532615E-2</c:v>
                  </c:pt>
                  <c:pt idx="2">
                    <c:v>6.5557669107891348E-2</c:v>
                  </c:pt>
                  <c:pt idx="3">
                    <c:v>5.9833210483882203E-2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'1. mjesec'!$AM$15:$AM$20</c15:sqref>
                    </c15:fullRef>
                  </c:ext>
                </c:extLst>
                <c:f>'1. mjesec'!$AM$15:$AM$18</c:f>
                <c:numCache>
                  <c:formatCode>General</c:formatCode>
                  <c:ptCount val="4"/>
                  <c:pt idx="0">
                    <c:v>2.9416955965835993E-2</c:v>
                  </c:pt>
                  <c:pt idx="1">
                    <c:v>3.2355431865532615E-2</c:v>
                  </c:pt>
                  <c:pt idx="2">
                    <c:v>6.5557669107891348E-2</c:v>
                  </c:pt>
                  <c:pt idx="3">
                    <c:v>5.9833210483882203E-2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4"/>
              <c:pt idx="0">
                <c:v>MB1</c:v>
              </c:pt>
              <c:pt idx="1">
                <c:v>MB2</c:v>
              </c:pt>
              <c:pt idx="2">
                <c:v>MB13</c:v>
              </c:pt>
              <c:pt idx="3">
                <c:v>MB20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'1. mjesec'!$AL$15:$AL$20</c15:sqref>
                  </c15:fullRef>
                </c:ext>
              </c:extLst>
              <c:f>'1. mjesec'!$AL$15:$AL$18</c:f>
              <c:numCache>
                <c:formatCode>0.00</c:formatCode>
                <c:ptCount val="4"/>
                <c:pt idx="0">
                  <c:v>0.14621110179493613</c:v>
                </c:pt>
                <c:pt idx="1">
                  <c:v>9.9467180749682527E-2</c:v>
                </c:pt>
                <c:pt idx="2">
                  <c:v>4.8266295067373712E-2</c:v>
                </c:pt>
                <c:pt idx="3">
                  <c:v>4.4664063490130225E-2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3D-4B8D-8FB2-6F6513BE5001}"/>
            </c:ext>
          </c:extLst>
        </c:ser>
        <c:ser>
          <c:idx val="2"/>
          <c:order val="2"/>
          <c:tx>
            <c:v>ALGINAT + GOS</c:v>
          </c:tx>
          <c:spPr>
            <a:gradFill rotWithShape="1">
              <a:gsLst>
                <a:gs pos="0">
                  <a:schemeClr val="accent5">
                    <a:shade val="86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hade val="86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shade val="86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'1. mjesec'!$AM$24:$AM$29</c15:sqref>
                    </c15:fullRef>
                  </c:ext>
                </c:extLst>
                <c:f>'1. mjesec'!$AM$24:$AM$27</c:f>
                <c:numCache>
                  <c:formatCode>General</c:formatCode>
                  <c:ptCount val="4"/>
                  <c:pt idx="0">
                    <c:v>1.3210319477069927E-2</c:v>
                  </c:pt>
                  <c:pt idx="1">
                    <c:v>3.8148636318079236E-3</c:v>
                  </c:pt>
                  <c:pt idx="2">
                    <c:v>1.9001476944690336E-2</c:v>
                  </c:pt>
                  <c:pt idx="3">
                    <c:v>1.2536131339796874E-2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'1. mjesec'!$AM$24:$AM$29</c15:sqref>
                    </c15:fullRef>
                  </c:ext>
                </c:extLst>
                <c:f>'1. mjesec'!$AM$24:$AM$27</c:f>
                <c:numCache>
                  <c:formatCode>General</c:formatCode>
                  <c:ptCount val="4"/>
                  <c:pt idx="0">
                    <c:v>1.3210319477069927E-2</c:v>
                  </c:pt>
                  <c:pt idx="1">
                    <c:v>3.8148636318079236E-3</c:v>
                  </c:pt>
                  <c:pt idx="2">
                    <c:v>1.9001476944690336E-2</c:v>
                  </c:pt>
                  <c:pt idx="3">
                    <c:v>1.2536131339796874E-2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4"/>
              <c:pt idx="0">
                <c:v>MB1</c:v>
              </c:pt>
              <c:pt idx="1">
                <c:v>MB2</c:v>
              </c:pt>
              <c:pt idx="2">
                <c:v>MB13</c:v>
              </c:pt>
              <c:pt idx="3">
                <c:v>MB20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'1. mjesec'!$AL$24:$AL$29</c15:sqref>
                  </c15:fullRef>
                </c:ext>
              </c:extLst>
              <c:f>'1. mjesec'!$AL$24:$AL$27</c:f>
              <c:numCache>
                <c:formatCode>0.00</c:formatCode>
                <c:ptCount val="4"/>
                <c:pt idx="0">
                  <c:v>1.0862279604410219E-2</c:v>
                </c:pt>
                <c:pt idx="1">
                  <c:v>2.363142277899577E-2</c:v>
                </c:pt>
                <c:pt idx="2">
                  <c:v>6.5231518758142926E-2</c:v>
                </c:pt>
                <c:pt idx="3">
                  <c:v>6.9562223833827375E-2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C3D-4B8D-8FB2-6F6513BE5001}"/>
            </c:ext>
          </c:extLst>
        </c:ser>
        <c:ser>
          <c:idx val="3"/>
          <c:order val="3"/>
          <c:tx>
            <c:v>SLOBODNE STANICE</c:v>
          </c:tx>
          <c:spPr>
            <a:gradFill rotWithShape="1">
              <a:gsLst>
                <a:gs pos="0">
                  <a:schemeClr val="accent5">
                    <a:shade val="58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hade val="58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shade val="58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'1. mjesec'!$AM$33:$AM$38</c15:sqref>
                    </c15:fullRef>
                  </c:ext>
                </c:extLst>
                <c:f>'1. mjesec'!$AM$33:$AM$36</c:f>
                <c:numCache>
                  <c:formatCode>General</c:formatCode>
                  <c:ptCount val="4"/>
                  <c:pt idx="0">
                    <c:v>1.981930052573572E-2</c:v>
                  </c:pt>
                  <c:pt idx="1">
                    <c:v>4.1006498962132834E-2</c:v>
                  </c:pt>
                  <c:pt idx="2">
                    <c:v>2.2758007862259556E-2</c:v>
                  </c:pt>
                  <c:pt idx="3">
                    <c:v>1.0069511065015226E-2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'1. mjesec'!$AM$33:$AM$38</c15:sqref>
                    </c15:fullRef>
                  </c:ext>
                </c:extLst>
                <c:f>'1. mjesec'!$AM$33:$AM$36</c:f>
                <c:numCache>
                  <c:formatCode>General</c:formatCode>
                  <c:ptCount val="4"/>
                  <c:pt idx="0">
                    <c:v>1.981930052573572E-2</c:v>
                  </c:pt>
                  <c:pt idx="1">
                    <c:v>4.1006498962132834E-2</c:v>
                  </c:pt>
                  <c:pt idx="2">
                    <c:v>2.2758007862259556E-2</c:v>
                  </c:pt>
                  <c:pt idx="3">
                    <c:v>1.0069511065015226E-2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4"/>
              <c:pt idx="0">
                <c:v>MB1</c:v>
              </c:pt>
              <c:pt idx="1">
                <c:v>MB2</c:v>
              </c:pt>
              <c:pt idx="2">
                <c:v>MB13</c:v>
              </c:pt>
              <c:pt idx="3">
                <c:v>MB20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'1. mjesec'!$AL$33:$AL$38</c15:sqref>
                  </c15:fullRef>
                </c:ext>
              </c:extLst>
              <c:f>'1. mjesec'!$AL$33:$AL$36</c:f>
              <c:numCache>
                <c:formatCode>0.00</c:formatCode>
                <c:ptCount val="4"/>
                <c:pt idx="0">
                  <c:v>0.2531573666028919</c:v>
                </c:pt>
                <c:pt idx="1">
                  <c:v>0.22627653161446304</c:v>
                </c:pt>
                <c:pt idx="2">
                  <c:v>0.1577660359376889</c:v>
                </c:pt>
                <c:pt idx="3">
                  <c:v>0.25743526911510717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C3D-4B8D-8FB2-6F6513BE5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512061967"/>
        <c:axId val="1512062383"/>
      </c:barChart>
      <c:catAx>
        <c:axId val="15120619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2062383"/>
        <c:crosses val="autoZero"/>
        <c:auto val="1"/>
        <c:lblAlgn val="ctr"/>
        <c:lblOffset val="100"/>
        <c:noMultiLvlLbl val="0"/>
      </c:catAx>
      <c:valAx>
        <c:axId val="1512062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Δ</a:t>
                </a:r>
                <a:r>
                  <a:rPr lang="en-US"/>
                  <a:t>log(CFU/g)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47237532808398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20619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ALGINAT</c:v>
          </c:tx>
          <c:spPr>
            <a:solidFill>
              <a:schemeClr val="accent5">
                <a:tint val="58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'1. mjesec'!$AM$6:$AM$11</c15:sqref>
                    </c15:fullRef>
                  </c:ext>
                </c:extLst>
                <c:f>'1. mjesec'!$AM$10:$AM$11</c:f>
                <c:numCache>
                  <c:formatCode>General</c:formatCode>
                  <c:ptCount val="2"/>
                  <c:pt idx="0">
                    <c:v>6.2041013754541973E-3</c:v>
                  </c:pt>
                  <c:pt idx="1">
                    <c:v>1.5751789760643998E-2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'1. mjesec'!$AM$6:$AM$11</c15:sqref>
                    </c15:fullRef>
                  </c:ext>
                </c:extLst>
                <c:f>'1. mjesec'!$AM$10:$AM$11</c:f>
                <c:numCache>
                  <c:formatCode>General</c:formatCode>
                  <c:ptCount val="2"/>
                  <c:pt idx="0">
                    <c:v>6.2041013754541973E-3</c:v>
                  </c:pt>
                  <c:pt idx="1">
                    <c:v>1.5751789760643998E-2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'1. mjesec'!$AD$6:$AD$11</c15:sqref>
                  </c15:fullRef>
                </c:ext>
              </c:extLst>
              <c:f>'1. mjesec'!$AD$10:$AD$11</c:f>
              <c:strCache>
                <c:ptCount val="2"/>
                <c:pt idx="0">
                  <c:v>MC1</c:v>
                </c:pt>
                <c:pt idx="1">
                  <c:v>D12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'1. mjesec'!$AL$6:$AL$11</c15:sqref>
                  </c15:fullRef>
                </c:ext>
              </c:extLst>
              <c:f>'1. mjesec'!$AL$10:$AL$11</c:f>
              <c:numCache>
                <c:formatCode>0.00</c:formatCode>
                <c:ptCount val="2"/>
                <c:pt idx="0">
                  <c:v>0.37729896512385963</c:v>
                </c:pt>
                <c:pt idx="1">
                  <c:v>0.14996699429231519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3D-49E1-9796-A9D08DBFE0DD}"/>
            </c:ext>
          </c:extLst>
        </c:ser>
        <c:ser>
          <c:idx val="1"/>
          <c:order val="1"/>
          <c:tx>
            <c:v>ALGINAT + FOS</c:v>
          </c:tx>
          <c:spPr>
            <a:solidFill>
              <a:schemeClr val="accent5">
                <a:tint val="86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'1. mjesec'!$AM$15:$AM$20</c15:sqref>
                    </c15:fullRef>
                  </c:ext>
                </c:extLst>
                <c:f>'1. mjesec'!$AM$19:$AM$20</c:f>
                <c:numCache>
                  <c:formatCode>General</c:formatCode>
                  <c:ptCount val="2"/>
                  <c:pt idx="0">
                    <c:v>5.8456216297857841E-2</c:v>
                  </c:pt>
                  <c:pt idx="1">
                    <c:v>2.2758007862259729E-2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'1. mjesec'!$AM$15:$AM$20</c15:sqref>
                    </c15:fullRef>
                  </c:ext>
                </c:extLst>
                <c:f>'1. mjesec'!$AM$19:$AM$20</c:f>
                <c:numCache>
                  <c:formatCode>General</c:formatCode>
                  <c:ptCount val="2"/>
                  <c:pt idx="0">
                    <c:v>5.8456216297857841E-2</c:v>
                  </c:pt>
                  <c:pt idx="1">
                    <c:v>2.2758007862259729E-2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2"/>
              <c:pt idx="0">
                <c:v>MC1</c:v>
              </c:pt>
              <c:pt idx="1">
                <c:v>D12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'1. mjesec'!$AL$15:$AL$20</c15:sqref>
                  </c15:fullRef>
                </c:ext>
              </c:extLst>
              <c:f>'1. mjesec'!$AL$19:$AL$20</c:f>
              <c:numCache>
                <c:formatCode>0.00</c:formatCode>
                <c:ptCount val="2"/>
                <c:pt idx="0">
                  <c:v>0.12451877544802148</c:v>
                </c:pt>
                <c:pt idx="1">
                  <c:v>0.17674663056053497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3D-49E1-9796-A9D08DBFE0DD}"/>
            </c:ext>
          </c:extLst>
        </c:ser>
        <c:ser>
          <c:idx val="2"/>
          <c:order val="2"/>
          <c:tx>
            <c:v>ALGINAT + GOS</c:v>
          </c:tx>
          <c:spPr>
            <a:solidFill>
              <a:schemeClr val="accent5">
                <a:shade val="86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'1. mjesec'!$AM$24:$AM$29</c15:sqref>
                    </c15:fullRef>
                  </c:ext>
                </c:extLst>
                <c:f>'1. mjesec'!$AM$28:$AM$29</c:f>
                <c:numCache>
                  <c:formatCode>General</c:formatCode>
                  <c:ptCount val="2"/>
                  <c:pt idx="0">
                    <c:v>3.3887068822028452E-2</c:v>
                  </c:pt>
                  <c:pt idx="1">
                    <c:v>2.5254709201489076E-2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'1. mjesec'!$AM$24:$AM$29</c15:sqref>
                    </c15:fullRef>
                  </c:ext>
                </c:extLst>
                <c:f>'1. mjesec'!$AM$28:$AM$29</c:f>
                <c:numCache>
                  <c:formatCode>General</c:formatCode>
                  <c:ptCount val="2"/>
                  <c:pt idx="0">
                    <c:v>3.3887068822028452E-2</c:v>
                  </c:pt>
                  <c:pt idx="1">
                    <c:v>2.5254709201489076E-2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2"/>
              <c:pt idx="0">
                <c:v>MC1</c:v>
              </c:pt>
              <c:pt idx="1">
                <c:v>D12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'1. mjesec'!$AL$24:$AL$29</c15:sqref>
                  </c15:fullRef>
                </c:ext>
              </c:extLst>
              <c:f>'1. mjesec'!$AL$28:$AL$29</c:f>
              <c:numCache>
                <c:formatCode>0.00</c:formatCode>
                <c:ptCount val="2"/>
                <c:pt idx="0">
                  <c:v>0.17101482705746385</c:v>
                </c:pt>
                <c:pt idx="1">
                  <c:v>1.499113548166342E-2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23D-49E1-9796-A9D08DBFE0DD}"/>
            </c:ext>
          </c:extLst>
        </c:ser>
        <c:ser>
          <c:idx val="3"/>
          <c:order val="3"/>
          <c:tx>
            <c:v>SLOBODNE STANICE</c:v>
          </c:tx>
          <c:spPr>
            <a:solidFill>
              <a:schemeClr val="accent5">
                <a:shade val="58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'1. mjesec'!$AM$33:$AM$38</c15:sqref>
                    </c15:fullRef>
                  </c:ext>
                </c:extLst>
                <c:f>'1. mjesec'!$AM$37:$AM$38</c:f>
                <c:numCache>
                  <c:formatCode>General</c:formatCode>
                  <c:ptCount val="2"/>
                  <c:pt idx="0">
                    <c:v>2.7924499855807462E-2</c:v>
                  </c:pt>
                  <c:pt idx="1">
                    <c:v>9.0074132968687312E-2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'1. mjesec'!$AM$33:$AM$38</c15:sqref>
                    </c15:fullRef>
                  </c:ext>
                </c:extLst>
                <c:f>'1. mjesec'!$AM$37:$AM$38</c:f>
                <c:numCache>
                  <c:formatCode>General</c:formatCode>
                  <c:ptCount val="2"/>
                  <c:pt idx="0">
                    <c:v>2.7924499855807462E-2</c:v>
                  </c:pt>
                  <c:pt idx="1">
                    <c:v>9.0074132968687312E-2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2"/>
              <c:pt idx="0">
                <c:v>MC1</c:v>
              </c:pt>
              <c:pt idx="1">
                <c:v>D12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'1. mjesec'!$AL$33:$AL$38</c15:sqref>
                  </c15:fullRef>
                </c:ext>
              </c:extLst>
              <c:f>'1. mjesec'!$AL$37:$AL$38</c:f>
              <c:numCache>
                <c:formatCode>0.00</c:formatCode>
                <c:ptCount val="2"/>
                <c:pt idx="0">
                  <c:v>1.2149174399887741</c:v>
                </c:pt>
                <c:pt idx="1">
                  <c:v>0.98024887080487433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23D-49E1-9796-A9D08DBFE0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12061967"/>
        <c:axId val="1512062383"/>
      </c:barChart>
      <c:catAx>
        <c:axId val="15120619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2062383"/>
        <c:crosses val="autoZero"/>
        <c:auto val="1"/>
        <c:lblAlgn val="ctr"/>
        <c:lblOffset val="100"/>
        <c:noMultiLvlLbl val="0"/>
      </c:catAx>
      <c:valAx>
        <c:axId val="1512062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100" b="0" i="0" baseline="0">
                    <a:effectLst/>
                  </a:rPr>
                  <a:t>Δ</a:t>
                </a:r>
                <a:r>
                  <a:rPr lang="en-US" sz="1100" b="0" i="0" baseline="0">
                    <a:effectLst/>
                  </a:rPr>
                  <a:t>log(CFU/g)</a:t>
                </a:r>
                <a:endParaRPr lang="en-US" sz="1100">
                  <a:effectLst/>
                </a:endParaRPr>
              </a:p>
            </c:rich>
          </c:tx>
          <c:layout>
            <c:manualLayout>
              <c:xMode val="edge"/>
              <c:yMode val="edge"/>
              <c:x val="2.5000000000000001E-2"/>
              <c:y val="0.347237532808398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20619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ALGINAT + FOS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PRIJE INKAPSULACIJE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'Početan broj'!$F$35:$F$40</c:f>
                <c:numCache>
                  <c:formatCode>General</c:formatCode>
                  <c:ptCount val="6"/>
                  <c:pt idx="0">
                    <c:v>0.16051427983838984</c:v>
                  </c:pt>
                  <c:pt idx="1">
                    <c:v>0.12992061051096557</c:v>
                  </c:pt>
                  <c:pt idx="2">
                    <c:v>0.19623170204524282</c:v>
                  </c:pt>
                  <c:pt idx="3">
                    <c:v>0.21114726458413841</c:v>
                  </c:pt>
                  <c:pt idx="4">
                    <c:v>9.4602769111987103E-2</c:v>
                  </c:pt>
                  <c:pt idx="5">
                    <c:v>8.4266030768847811E-2</c:v>
                  </c:pt>
                </c:numCache>
              </c:numRef>
            </c:plus>
            <c:minus>
              <c:numRef>
                <c:f>'Početan broj'!$F$35:$F$40</c:f>
                <c:numCache>
                  <c:formatCode>General</c:formatCode>
                  <c:ptCount val="6"/>
                  <c:pt idx="0">
                    <c:v>0.16051427983838984</c:v>
                  </c:pt>
                  <c:pt idx="1">
                    <c:v>0.12992061051096557</c:v>
                  </c:pt>
                  <c:pt idx="2">
                    <c:v>0.19623170204524282</c:v>
                  </c:pt>
                  <c:pt idx="3">
                    <c:v>0.21114726458413841</c:v>
                  </c:pt>
                  <c:pt idx="4">
                    <c:v>9.4602769111987103E-2</c:v>
                  </c:pt>
                  <c:pt idx="5">
                    <c:v>8.4266030768847811E-2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'Početan broj'!$B$35:$B$40</c:f>
              <c:strCache>
                <c:ptCount val="6"/>
                <c:pt idx="0">
                  <c:v>MB1</c:v>
                </c:pt>
                <c:pt idx="1">
                  <c:v>MB2</c:v>
                </c:pt>
                <c:pt idx="2">
                  <c:v>MB13</c:v>
                </c:pt>
                <c:pt idx="3">
                  <c:v>MB20</c:v>
                </c:pt>
                <c:pt idx="4">
                  <c:v>MC1</c:v>
                </c:pt>
                <c:pt idx="5">
                  <c:v>D12</c:v>
                </c:pt>
              </c:strCache>
            </c:strRef>
          </c:cat>
          <c:val>
            <c:numRef>
              <c:f>'Početan broj'!$E$35:$E$40</c:f>
              <c:numCache>
                <c:formatCode>0.00</c:formatCode>
                <c:ptCount val="6"/>
                <c:pt idx="0">
                  <c:v>10.5710514672791</c:v>
                </c:pt>
                <c:pt idx="1">
                  <c:v>10.353203581570799</c:v>
                </c:pt>
                <c:pt idx="2">
                  <c:v>10.567308717285439</c:v>
                </c:pt>
                <c:pt idx="3">
                  <c:v>10.579786234820416</c:v>
                </c:pt>
                <c:pt idx="4">
                  <c:v>10.489449110137386</c:v>
                </c:pt>
                <c:pt idx="5">
                  <c:v>10.353652465115891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3C-42E0-8960-D2B08B108468}"/>
            </c:ext>
          </c:extLst>
        </c:ser>
        <c:ser>
          <c:idx val="1"/>
          <c:order val="1"/>
          <c:tx>
            <c:v>NAKON INKAPSULACIJE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'Početan broj'!$K$35:$K$40</c:f>
                <c:numCache>
                  <c:formatCode>General</c:formatCode>
                  <c:ptCount val="6"/>
                  <c:pt idx="0">
                    <c:v>0.54447217602864639</c:v>
                  </c:pt>
                  <c:pt idx="1">
                    <c:v>0.37241156454867275</c:v>
                  </c:pt>
                  <c:pt idx="2">
                    <c:v>0.41824555674115987</c:v>
                  </c:pt>
                  <c:pt idx="3">
                    <c:v>0.28546761119939401</c:v>
                  </c:pt>
                  <c:pt idx="4">
                    <c:v>0.41996049244922129</c:v>
                  </c:pt>
                  <c:pt idx="5">
                    <c:v>0.18936410347064669</c:v>
                  </c:pt>
                </c:numCache>
              </c:numRef>
            </c:plus>
            <c:minus>
              <c:numRef>
                <c:f>'Početan broj'!$K$35:$K$40</c:f>
                <c:numCache>
                  <c:formatCode>General</c:formatCode>
                  <c:ptCount val="6"/>
                  <c:pt idx="0">
                    <c:v>0.54447217602864639</c:v>
                  </c:pt>
                  <c:pt idx="1">
                    <c:v>0.37241156454867275</c:v>
                  </c:pt>
                  <c:pt idx="2">
                    <c:v>0.41824555674115987</c:v>
                  </c:pt>
                  <c:pt idx="3">
                    <c:v>0.28546761119939401</c:v>
                  </c:pt>
                  <c:pt idx="4">
                    <c:v>0.41996049244922129</c:v>
                  </c:pt>
                  <c:pt idx="5">
                    <c:v>0.18936410347064669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'Početan broj'!$J$35:$J$40</c:f>
              <c:numCache>
                <c:formatCode>0.00</c:formatCode>
                <c:ptCount val="6"/>
                <c:pt idx="0">
                  <c:v>10.359449349851786</c:v>
                </c:pt>
                <c:pt idx="1">
                  <c:v>10.168258865346276</c:v>
                </c:pt>
                <c:pt idx="2">
                  <c:v>10.385334556463466</c:v>
                </c:pt>
                <c:pt idx="3">
                  <c:v>10.224340302376298</c:v>
                </c:pt>
                <c:pt idx="4">
                  <c:v>10.053088777031165</c:v>
                </c:pt>
                <c:pt idx="5">
                  <c:v>9.8227824434707198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3C-42E0-8960-D2B08B1084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24943248"/>
        <c:axId val="1424945328"/>
      </c:barChart>
      <c:catAx>
        <c:axId val="1424943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4945328"/>
        <c:crosses val="autoZero"/>
        <c:auto val="1"/>
        <c:lblAlgn val="ctr"/>
        <c:lblOffset val="100"/>
        <c:noMultiLvlLbl val="0"/>
      </c:catAx>
      <c:valAx>
        <c:axId val="1424945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4943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'Broj nakon mikroinkapsulacije'!$S$35</c:f>
              <c:strCache>
                <c:ptCount val="1"/>
                <c:pt idx="0">
                  <c:v>Ø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'Broj nakon mikroinkapsulacije'!$R$36:$R$41</c:f>
              <c:strCache>
                <c:ptCount val="6"/>
                <c:pt idx="0">
                  <c:v>MB1</c:v>
                </c:pt>
                <c:pt idx="1">
                  <c:v>MB2</c:v>
                </c:pt>
                <c:pt idx="2">
                  <c:v>MB13</c:v>
                </c:pt>
                <c:pt idx="3">
                  <c:v>MB20</c:v>
                </c:pt>
                <c:pt idx="4">
                  <c:v>MC1</c:v>
                </c:pt>
                <c:pt idx="5">
                  <c:v>D12</c:v>
                </c:pt>
              </c:strCache>
            </c:strRef>
          </c:cat>
          <c:val>
            <c:numRef>
              <c:f>'Broj nakon mikroinkapsulacije'!$S$36:$S$41</c:f>
              <c:numCache>
                <c:formatCode>General</c:formatCode>
                <c:ptCount val="6"/>
                <c:pt idx="0">
                  <c:v>62.941176470588232</c:v>
                </c:pt>
                <c:pt idx="1">
                  <c:v>66.030989272943984</c:v>
                </c:pt>
                <c:pt idx="2">
                  <c:v>54.31893687707641</c:v>
                </c:pt>
                <c:pt idx="3">
                  <c:v>61.657032755298644</c:v>
                </c:pt>
                <c:pt idx="4">
                  <c:v>57.721226142278766</c:v>
                </c:pt>
                <c:pt idx="5">
                  <c:v>38.166047087980168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28-4E5E-81F1-942DBA9E4C16}"/>
            </c:ext>
          </c:extLst>
        </c:ser>
        <c:ser>
          <c:idx val="1"/>
          <c:order val="1"/>
          <c:tx>
            <c:strRef>
              <c:f>'Broj nakon mikroinkapsulacije'!$T$35</c:f>
              <c:strCache>
                <c:ptCount val="1"/>
                <c:pt idx="0">
                  <c:v>Ø+FOS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'Broj nakon mikroinkapsulacije'!$R$36:$R$41</c:f>
              <c:strCache>
                <c:ptCount val="6"/>
                <c:pt idx="0">
                  <c:v>MB1</c:v>
                </c:pt>
                <c:pt idx="1">
                  <c:v>MB2</c:v>
                </c:pt>
                <c:pt idx="2">
                  <c:v>MB13</c:v>
                </c:pt>
                <c:pt idx="3">
                  <c:v>MB20</c:v>
                </c:pt>
                <c:pt idx="4">
                  <c:v>MC1</c:v>
                </c:pt>
                <c:pt idx="5">
                  <c:v>D12</c:v>
                </c:pt>
              </c:strCache>
            </c:strRef>
          </c:cat>
          <c:val>
            <c:numRef>
              <c:f>'Broj nakon mikroinkapsulacije'!$T$36:$T$41</c:f>
              <c:numCache>
                <c:formatCode>General</c:formatCode>
                <c:ptCount val="6"/>
                <c:pt idx="0">
                  <c:v>70.754716981132077</c:v>
                </c:pt>
                <c:pt idx="1">
                  <c:v>75.574712643678154</c:v>
                </c:pt>
                <c:pt idx="2">
                  <c:v>76.873265494912118</c:v>
                </c:pt>
                <c:pt idx="3">
                  <c:v>62.097516099356021</c:v>
                </c:pt>
                <c:pt idx="4">
                  <c:v>53.723404255319153</c:v>
                </c:pt>
                <c:pt idx="5">
                  <c:v>33.916849015317283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28-4E5E-81F1-942DBA9E4C16}"/>
            </c:ext>
          </c:extLst>
        </c:ser>
        <c:ser>
          <c:idx val="2"/>
          <c:order val="2"/>
          <c:tx>
            <c:strRef>
              <c:f>'Broj nakon mikroinkapsulacije'!$U$35</c:f>
              <c:strCache>
                <c:ptCount val="1"/>
                <c:pt idx="0">
                  <c:v>Ø+GOS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'Broj nakon mikroinkapsulacije'!$R$36:$R$41</c:f>
              <c:strCache>
                <c:ptCount val="6"/>
                <c:pt idx="0">
                  <c:v>MB1</c:v>
                </c:pt>
                <c:pt idx="1">
                  <c:v>MB2</c:v>
                </c:pt>
                <c:pt idx="2">
                  <c:v>MB13</c:v>
                </c:pt>
                <c:pt idx="3">
                  <c:v>MB20</c:v>
                </c:pt>
                <c:pt idx="4">
                  <c:v>MC1</c:v>
                </c:pt>
                <c:pt idx="5">
                  <c:v>D12</c:v>
                </c:pt>
              </c:strCache>
            </c:strRef>
          </c:cat>
          <c:val>
            <c:numRef>
              <c:f>'Broj nakon mikroinkapsulacije'!$U$36:$U$41</c:f>
              <c:numCache>
                <c:formatCode>General</c:formatCode>
                <c:ptCount val="6"/>
                <c:pt idx="0">
                  <c:v>70.601851851851848</c:v>
                </c:pt>
                <c:pt idx="1">
                  <c:v>77.272727272727266</c:v>
                </c:pt>
                <c:pt idx="2">
                  <c:v>78.186968838526923</c:v>
                </c:pt>
                <c:pt idx="3">
                  <c:v>91.715976331360949</c:v>
                </c:pt>
                <c:pt idx="4">
                  <c:v>65.315315315315317</c:v>
                </c:pt>
                <c:pt idx="5">
                  <c:v>68.429237947122871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28-4E5E-81F1-942DBA9E4C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1790335"/>
        <c:axId val="221793247"/>
      </c:barChart>
      <c:catAx>
        <c:axId val="2217903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793247"/>
        <c:crosses val="autoZero"/>
        <c:auto val="1"/>
        <c:lblAlgn val="ctr"/>
        <c:lblOffset val="100"/>
        <c:noMultiLvlLbl val="0"/>
      </c:catAx>
      <c:valAx>
        <c:axId val="221793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7903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Liofilizacija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ALGINAT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'Broj nakon liofilizacije'!$AB$6:$AB$11</c:f>
                <c:numCache>
                  <c:formatCode>General</c:formatCode>
                  <c:ptCount val="6"/>
                  <c:pt idx="0">
                    <c:v>2.9738135657378217</c:v>
                  </c:pt>
                  <c:pt idx="1">
                    <c:v>13.101261596840464</c:v>
                  </c:pt>
                  <c:pt idx="2">
                    <c:v>5.514135449619868</c:v>
                  </c:pt>
                  <c:pt idx="3">
                    <c:v>3.0935921676911455</c:v>
                  </c:pt>
                  <c:pt idx="4">
                    <c:v>3.4009143784523288</c:v>
                  </c:pt>
                  <c:pt idx="5">
                    <c:v>2.964518632120388</c:v>
                  </c:pt>
                </c:numCache>
              </c:numRef>
            </c:plus>
            <c:minus>
              <c:numRef>
                <c:f>'Broj nakon liofilizacije'!$AB$6:$AB$11</c:f>
                <c:numCache>
                  <c:formatCode>General</c:formatCode>
                  <c:ptCount val="6"/>
                  <c:pt idx="0">
                    <c:v>2.9738135657378217</c:v>
                  </c:pt>
                  <c:pt idx="1">
                    <c:v>13.101261596840464</c:v>
                  </c:pt>
                  <c:pt idx="2">
                    <c:v>5.514135449619868</c:v>
                  </c:pt>
                  <c:pt idx="3">
                    <c:v>3.0935921676911455</c:v>
                  </c:pt>
                  <c:pt idx="4">
                    <c:v>3.4009143784523288</c:v>
                  </c:pt>
                  <c:pt idx="5">
                    <c:v>2.964518632120388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'Broj nakon liofilizacije'!$S$6:$S$11</c:f>
              <c:strCache>
                <c:ptCount val="6"/>
                <c:pt idx="0">
                  <c:v>MB1</c:v>
                </c:pt>
                <c:pt idx="1">
                  <c:v>MB2</c:v>
                </c:pt>
                <c:pt idx="2">
                  <c:v>MB13</c:v>
                </c:pt>
                <c:pt idx="3">
                  <c:v>MB20</c:v>
                </c:pt>
                <c:pt idx="4">
                  <c:v>MC1</c:v>
                </c:pt>
                <c:pt idx="5">
                  <c:v>D12</c:v>
                </c:pt>
              </c:strCache>
            </c:strRef>
          </c:cat>
          <c:val>
            <c:numRef>
              <c:f>'Broj nakon liofilizacije'!$AA$6:$AA$11</c:f>
              <c:numCache>
                <c:formatCode>0.00</c:formatCode>
                <c:ptCount val="6"/>
                <c:pt idx="0">
                  <c:v>53.971962616822431</c:v>
                </c:pt>
                <c:pt idx="1">
                  <c:v>49.458483754512628</c:v>
                </c:pt>
                <c:pt idx="2">
                  <c:v>39.678899082568805</c:v>
                </c:pt>
                <c:pt idx="3">
                  <c:v>47.8125</c:v>
                </c:pt>
                <c:pt idx="4">
                  <c:v>35.470941883767537</c:v>
                </c:pt>
                <c:pt idx="5">
                  <c:v>13.409090909090908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53-41F5-AFCB-776D96DC6539}"/>
            </c:ext>
          </c:extLst>
        </c:ser>
        <c:ser>
          <c:idx val="1"/>
          <c:order val="1"/>
          <c:tx>
            <c:v>ALGINAT + FOS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'Broj nakon liofilizacije'!$AB$15:$AB$20</c:f>
                <c:numCache>
                  <c:formatCode>General</c:formatCode>
                  <c:ptCount val="6"/>
                  <c:pt idx="0">
                    <c:v>7.4567624197854361</c:v>
                  </c:pt>
                  <c:pt idx="1">
                    <c:v>1.2098785229427604</c:v>
                  </c:pt>
                  <c:pt idx="2">
                    <c:v>7.8098583584057542</c:v>
                  </c:pt>
                  <c:pt idx="3">
                    <c:v>5.132002392796676</c:v>
                  </c:pt>
                  <c:pt idx="4">
                    <c:v>5.2156701746795697</c:v>
                  </c:pt>
                  <c:pt idx="5">
                    <c:v>5.2147766249385574</c:v>
                  </c:pt>
                </c:numCache>
              </c:numRef>
            </c:plus>
            <c:minus>
              <c:numRef>
                <c:f>'Broj nakon liofilizacije'!$AB$15:$AB$20</c:f>
                <c:numCache>
                  <c:formatCode>General</c:formatCode>
                  <c:ptCount val="6"/>
                  <c:pt idx="0">
                    <c:v>7.4567624197854361</c:v>
                  </c:pt>
                  <c:pt idx="1">
                    <c:v>1.2098785229427604</c:v>
                  </c:pt>
                  <c:pt idx="2">
                    <c:v>7.8098583584057542</c:v>
                  </c:pt>
                  <c:pt idx="3">
                    <c:v>5.132002392796676</c:v>
                  </c:pt>
                  <c:pt idx="4">
                    <c:v>5.2156701746795697</c:v>
                  </c:pt>
                  <c:pt idx="5">
                    <c:v>5.2147766249385574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'Broj nakon liofilizacije'!$AA$15:$AA$20</c:f>
              <c:numCache>
                <c:formatCode>0.00</c:formatCode>
                <c:ptCount val="6"/>
                <c:pt idx="0">
                  <c:v>27.454545454545453</c:v>
                </c:pt>
                <c:pt idx="1">
                  <c:v>47.623574144486696</c:v>
                </c:pt>
                <c:pt idx="2">
                  <c:v>63.537906137184116</c:v>
                </c:pt>
                <c:pt idx="3">
                  <c:v>47.407407407407412</c:v>
                </c:pt>
                <c:pt idx="4">
                  <c:v>53.960396039603971</c:v>
                </c:pt>
                <c:pt idx="5">
                  <c:v>65.376344086021504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53-41F5-AFCB-776D96DC6539}"/>
            </c:ext>
          </c:extLst>
        </c:ser>
        <c:ser>
          <c:idx val="2"/>
          <c:order val="2"/>
          <c:tx>
            <c:v>ALGINAT + GOS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'Broj nakon liofilizacije'!$AB$24:$AB$29</c:f>
                <c:numCache>
                  <c:formatCode>General</c:formatCode>
                  <c:ptCount val="6"/>
                  <c:pt idx="0">
                    <c:v>4.9507111050955759</c:v>
                  </c:pt>
                  <c:pt idx="1">
                    <c:v>7.9135133930147674</c:v>
                  </c:pt>
                  <c:pt idx="2">
                    <c:v>8.4428842012543175</c:v>
                  </c:pt>
                  <c:pt idx="3">
                    <c:v>8.534681648595452</c:v>
                  </c:pt>
                  <c:pt idx="4">
                    <c:v>7.1671067899401821</c:v>
                  </c:pt>
                  <c:pt idx="5">
                    <c:v>4.3390643390992718</c:v>
                  </c:pt>
                </c:numCache>
              </c:numRef>
            </c:plus>
            <c:minus>
              <c:numRef>
                <c:f>'Broj nakon liofilizacije'!$AB$24:$AB$29</c:f>
                <c:numCache>
                  <c:formatCode>General</c:formatCode>
                  <c:ptCount val="6"/>
                  <c:pt idx="0">
                    <c:v>4.9507111050955759</c:v>
                  </c:pt>
                  <c:pt idx="1">
                    <c:v>7.9135133930147674</c:v>
                  </c:pt>
                  <c:pt idx="2">
                    <c:v>8.4428842012543175</c:v>
                  </c:pt>
                  <c:pt idx="3">
                    <c:v>8.534681648595452</c:v>
                  </c:pt>
                  <c:pt idx="4">
                    <c:v>7.1671067899401821</c:v>
                  </c:pt>
                  <c:pt idx="5">
                    <c:v>4.3390643390992718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'Broj nakon liofilizacije'!$AA$24:$AA$29</c:f>
              <c:numCache>
                <c:formatCode>0.00</c:formatCode>
                <c:ptCount val="6"/>
                <c:pt idx="0">
                  <c:v>93.770491803278688</c:v>
                </c:pt>
                <c:pt idx="1">
                  <c:v>50.847457627118644</c:v>
                </c:pt>
                <c:pt idx="2">
                  <c:v>61.231884057971023</c:v>
                </c:pt>
                <c:pt idx="3">
                  <c:v>74.193548387096769</c:v>
                </c:pt>
                <c:pt idx="4">
                  <c:v>64.827586206896555</c:v>
                </c:pt>
                <c:pt idx="5">
                  <c:v>51.477272727272734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653-41F5-AFCB-776D96DC6539}"/>
            </c:ext>
          </c:extLst>
        </c:ser>
        <c:ser>
          <c:idx val="3"/>
          <c:order val="3"/>
          <c:tx>
            <c:v>slobodne stanice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'Broj nakon liofilizacije'!$AC$35:$AC$40</c:f>
                <c:numCache>
                  <c:formatCode>General</c:formatCode>
                  <c:ptCount val="6"/>
                  <c:pt idx="0">
                    <c:v>0.16389892279158422</c:v>
                  </c:pt>
                  <c:pt idx="1">
                    <c:v>0.17246506858208491</c:v>
                  </c:pt>
                  <c:pt idx="2">
                    <c:v>0.47140452079103123</c:v>
                  </c:pt>
                  <c:pt idx="3">
                    <c:v>4.2563680456987871</c:v>
                  </c:pt>
                  <c:pt idx="4">
                    <c:v>3.2413615645495448</c:v>
                  </c:pt>
                  <c:pt idx="5">
                    <c:v>3.5539942984449686</c:v>
                  </c:pt>
                </c:numCache>
              </c:numRef>
            </c:plus>
            <c:minus>
              <c:numRef>
                <c:f>'Broj nakon liofilizacije'!$AC$35:$AC$40</c:f>
                <c:numCache>
                  <c:formatCode>General</c:formatCode>
                  <c:ptCount val="6"/>
                  <c:pt idx="0">
                    <c:v>0.16389892279158422</c:v>
                  </c:pt>
                  <c:pt idx="1">
                    <c:v>0.17246506858208491</c:v>
                  </c:pt>
                  <c:pt idx="2">
                    <c:v>0.47140452079103123</c:v>
                  </c:pt>
                  <c:pt idx="3">
                    <c:v>4.2563680456987871</c:v>
                  </c:pt>
                  <c:pt idx="4">
                    <c:v>3.2413615645495448</c:v>
                  </c:pt>
                  <c:pt idx="5">
                    <c:v>3.5539942984449686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'Broj nakon liofilizacije'!$AB$35:$AB$40</c:f>
              <c:numCache>
                <c:formatCode>0.00</c:formatCode>
                <c:ptCount val="6"/>
                <c:pt idx="0">
                  <c:v>5.5132450331125824</c:v>
                </c:pt>
                <c:pt idx="1">
                  <c:v>3.8414634146341462</c:v>
                </c:pt>
                <c:pt idx="2">
                  <c:v>10.777777777777779</c:v>
                </c:pt>
                <c:pt idx="3">
                  <c:v>46.883852691218131</c:v>
                </c:pt>
                <c:pt idx="4">
                  <c:v>72.539682539682545</c:v>
                </c:pt>
                <c:pt idx="5">
                  <c:v>63.134328358208961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7E-465F-9FFC-590E6D4B4882}"/>
            </c:ext>
          </c:extLst>
        </c:ser>
        <c:ser>
          <c:idx val="4"/>
          <c:order val="4"/>
          <c:tx>
            <c:v>nanoinkapsulirane stanice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'Broj nakon liofilizacije'!$AC$41:$AC$46</c:f>
                <c:numCache>
                  <c:formatCode>General</c:formatCode>
                  <c:ptCount val="6"/>
                  <c:pt idx="0">
                    <c:v>1.360330528877616</c:v>
                  </c:pt>
                  <c:pt idx="1">
                    <c:v>2.0833333333333357</c:v>
                  </c:pt>
                  <c:pt idx="2">
                    <c:v>0.59924303490385344</c:v>
                  </c:pt>
                  <c:pt idx="3">
                    <c:v>0.73275314112594858</c:v>
                  </c:pt>
                  <c:pt idx="4">
                    <c:v>1.8898223650461361</c:v>
                  </c:pt>
                  <c:pt idx="5">
                    <c:v>3.5633436862634826</c:v>
                  </c:pt>
                </c:numCache>
              </c:numRef>
            </c:plus>
            <c:minus>
              <c:numRef>
                <c:f>'Broj nakon liofilizacije'!$AC$41:$AC$46</c:f>
                <c:numCache>
                  <c:formatCode>General</c:formatCode>
                  <c:ptCount val="6"/>
                  <c:pt idx="0">
                    <c:v>1.360330528877616</c:v>
                  </c:pt>
                  <c:pt idx="1">
                    <c:v>2.0833333333333357</c:v>
                  </c:pt>
                  <c:pt idx="2">
                    <c:v>0.59924303490385344</c:v>
                  </c:pt>
                  <c:pt idx="3">
                    <c:v>0.73275314112594858</c:v>
                  </c:pt>
                  <c:pt idx="4">
                    <c:v>1.8898223650461361</c:v>
                  </c:pt>
                  <c:pt idx="5">
                    <c:v>3.5633436862634826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'Broj nakon liofilizacije'!$AB$41:$AB$46</c:f>
              <c:numCache>
                <c:formatCode>0.00</c:formatCode>
                <c:ptCount val="6"/>
                <c:pt idx="0">
                  <c:v>34.774774774774777</c:v>
                </c:pt>
                <c:pt idx="1">
                  <c:v>41.666666666666664</c:v>
                </c:pt>
                <c:pt idx="2">
                  <c:v>68.220338983050837</c:v>
                </c:pt>
                <c:pt idx="3">
                  <c:v>57.512953367875646</c:v>
                </c:pt>
                <c:pt idx="4">
                  <c:v>33.571428571428577</c:v>
                </c:pt>
                <c:pt idx="5">
                  <c:v>38.702064896755161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69-4E90-802B-6E773112CC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00368288"/>
        <c:axId val="1500375776"/>
      </c:barChart>
      <c:catAx>
        <c:axId val="1500368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0375776"/>
        <c:crosses val="autoZero"/>
        <c:auto val="1"/>
        <c:lblAlgn val="ctr"/>
        <c:lblOffset val="100"/>
        <c:noMultiLvlLbl val="0"/>
      </c:catAx>
      <c:valAx>
        <c:axId val="150037577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p</a:t>
                </a:r>
                <a:r>
                  <a:rPr lang="hr-HR"/>
                  <a:t>reživljavanja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6666666666666666E-2"/>
              <c:y val="0.367550306211723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0368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ALGINAT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'Broj nakon liofilizacije'!$AN$6:$AN$11</c15:sqref>
                    </c15:fullRef>
                  </c:ext>
                </c:extLst>
                <c:f>'Broj nakon liofilizacije'!$AN$6:$AN$9</c:f>
                <c:numCache>
                  <c:formatCode>General</c:formatCode>
                  <c:ptCount val="4"/>
                  <c:pt idx="0">
                    <c:v>2.3941410379456608E-2</c:v>
                  </c:pt>
                  <c:pt idx="1">
                    <c:v>0.12556842514971461</c:v>
                  </c:pt>
                  <c:pt idx="2">
                    <c:v>6.0548848403545644E-2</c:v>
                  </c:pt>
                  <c:pt idx="3">
                    <c:v>2.8119605079134219E-2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'Broj nakon liofilizacije'!$AN$6:$AN$11</c15:sqref>
                    </c15:fullRef>
                  </c:ext>
                </c:extLst>
                <c:f>'Broj nakon liofilizacije'!$AN$6:$AN$9</c:f>
                <c:numCache>
                  <c:formatCode>General</c:formatCode>
                  <c:ptCount val="4"/>
                  <c:pt idx="0">
                    <c:v>2.3941410379456608E-2</c:v>
                  </c:pt>
                  <c:pt idx="1">
                    <c:v>0.12556842514971461</c:v>
                  </c:pt>
                  <c:pt idx="2">
                    <c:v>6.0548848403545644E-2</c:v>
                  </c:pt>
                  <c:pt idx="3">
                    <c:v>2.8119605079134219E-2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'Broj nakon liofilizacije'!$AE$6:$AE$11</c15:sqref>
                  </c15:fullRef>
                </c:ext>
              </c:extLst>
              <c:f>'Broj nakon liofilizacije'!$AE$6:$AE$9</c:f>
              <c:strCache>
                <c:ptCount val="4"/>
                <c:pt idx="0">
                  <c:v>MB1</c:v>
                </c:pt>
                <c:pt idx="1">
                  <c:v>MB2</c:v>
                </c:pt>
                <c:pt idx="2">
                  <c:v>MB13</c:v>
                </c:pt>
                <c:pt idx="3">
                  <c:v>MB20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'Broj nakon liofilizacije'!$AM$6:$AM$11</c15:sqref>
                  </c15:fullRef>
                </c:ext>
              </c:extLst>
              <c:f>'Broj nakon liofilizacije'!$AM$6:$AM$9</c:f>
              <c:numCache>
                <c:formatCode>0.00</c:formatCode>
                <c:ptCount val="4"/>
                <c:pt idx="0">
                  <c:v>0.26816166093204963</c:v>
                </c:pt>
                <c:pt idx="1">
                  <c:v>0.31719762362806253</c:v>
                </c:pt>
                <c:pt idx="2">
                  <c:v>0.40354738961494085</c:v>
                </c:pt>
                <c:pt idx="3">
                  <c:v>0.32091355909972474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6F-4CD9-A35C-1EEFBB44C541}"/>
            </c:ext>
          </c:extLst>
        </c:ser>
        <c:ser>
          <c:idx val="1"/>
          <c:order val="1"/>
          <c:tx>
            <c:v>ALGINAT + FOS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'Broj nakon liofilizacije'!$AN$15:$AN$20</c15:sqref>
                    </c15:fullRef>
                  </c:ext>
                </c:extLst>
                <c:f>'Broj nakon liofilizacije'!$AN$15:$AN$18</c:f>
                <c:numCache>
                  <c:formatCode>General</c:formatCode>
                  <c:ptCount val="4"/>
                  <c:pt idx="0">
                    <c:v>0.11943929751678892</c:v>
                  </c:pt>
                  <c:pt idx="1">
                    <c:v>1.1034453172963735E-2</c:v>
                  </c:pt>
                  <c:pt idx="2">
                    <c:v>5.2396916609366753E-2</c:v>
                  </c:pt>
                  <c:pt idx="3">
                    <c:v>4.5715313720366128E-2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'Broj nakon liofilizacije'!$AN$15:$AN$20</c15:sqref>
                    </c15:fullRef>
                  </c:ext>
                </c:extLst>
                <c:f>'Broj nakon liofilizacije'!$AN$15:$AN$18</c:f>
                <c:numCache>
                  <c:formatCode>General</c:formatCode>
                  <c:ptCount val="4"/>
                  <c:pt idx="0">
                    <c:v>0.11943929751678892</c:v>
                  </c:pt>
                  <c:pt idx="1">
                    <c:v>1.1034453172963735E-2</c:v>
                  </c:pt>
                  <c:pt idx="2">
                    <c:v>5.2396916609366753E-2</c:v>
                  </c:pt>
                  <c:pt idx="3">
                    <c:v>4.5715313720366128E-2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4"/>
              <c:pt idx="0">
                <c:v>MB1</c:v>
              </c:pt>
              <c:pt idx="1">
                <c:v>MB2</c:v>
              </c:pt>
              <c:pt idx="2">
                <c:v>MB13</c:v>
              </c:pt>
              <c:pt idx="3">
                <c:v>MB20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'Broj nakon liofilizacije'!$AM$15:$AM$20</c15:sqref>
                  </c15:fullRef>
                </c:ext>
              </c:extLst>
              <c:f>'Broj nakon liofilizacije'!$AM$15:$AM$18</c:f>
              <c:numCache>
                <c:formatCode>0.00</c:formatCode>
                <c:ptCount val="4"/>
                <c:pt idx="0">
                  <c:v>0.56954652160521668</c:v>
                </c:pt>
                <c:pt idx="1">
                  <c:v>0.32224810038507101</c:v>
                </c:pt>
                <c:pt idx="2">
                  <c:v>0.19910110106555537</c:v>
                </c:pt>
                <c:pt idx="3">
                  <c:v>0.32578876942882101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6F-4CD9-A35C-1EEFBB44C541}"/>
            </c:ext>
          </c:extLst>
        </c:ser>
        <c:ser>
          <c:idx val="2"/>
          <c:order val="2"/>
          <c:tx>
            <c:v>ALGINAT + GOS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'Broj nakon liofilizacije'!$AN$24:$AN$29</c15:sqref>
                    </c15:fullRef>
                  </c:ext>
                </c:extLst>
                <c:f>'Broj nakon liofilizacije'!$AN$24:$AN$27</c:f>
                <c:numCache>
                  <c:formatCode>General</c:formatCode>
                  <c:ptCount val="4"/>
                  <c:pt idx="0">
                    <c:v>2.3071145279354086E-2</c:v>
                  </c:pt>
                  <c:pt idx="1">
                    <c:v>6.5557669107891237E-2</c:v>
                  </c:pt>
                  <c:pt idx="2">
                    <c:v>5.8571381575260213E-2</c:v>
                  </c:pt>
                  <c:pt idx="3">
                    <c:v>5.160027377965716E-2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'Broj nakon liofilizacije'!$AN$24:$AN$29</c15:sqref>
                    </c15:fullRef>
                  </c:ext>
                </c:extLst>
                <c:f>'Broj nakon liofilizacije'!$AN$24:$AN$27</c:f>
                <c:numCache>
                  <c:formatCode>General</c:formatCode>
                  <c:ptCount val="4"/>
                  <c:pt idx="0">
                    <c:v>2.3071145279354086E-2</c:v>
                  </c:pt>
                  <c:pt idx="1">
                    <c:v>6.5557669107891237E-2</c:v>
                  </c:pt>
                  <c:pt idx="2">
                    <c:v>5.8571381575260213E-2</c:v>
                  </c:pt>
                  <c:pt idx="3">
                    <c:v>5.160027377965716E-2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4"/>
              <c:pt idx="0">
                <c:v>MB1</c:v>
              </c:pt>
              <c:pt idx="1">
                <c:v>MB2</c:v>
              </c:pt>
              <c:pt idx="2">
                <c:v>MB13</c:v>
              </c:pt>
              <c:pt idx="3">
                <c:v>MB20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'Broj nakon liofilizacije'!$AM$24:$AM$29</c15:sqref>
                  </c15:fullRef>
                </c:ext>
              </c:extLst>
              <c:f>'Broj nakon liofilizacije'!$AM$24:$AM$27</c:f>
              <c:numCache>
                <c:formatCode>0.00</c:formatCode>
                <c:ptCount val="4"/>
                <c:pt idx="0">
                  <c:v>2.8340670467491929E-2</c:v>
                </c:pt>
                <c:pt idx="1">
                  <c:v>0.29709926584222696</c:v>
                </c:pt>
                <c:pt idx="2">
                  <c:v>0.21569545374494106</c:v>
                </c:pt>
                <c:pt idx="3">
                  <c:v>0.13163461181839806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6F-4CD9-A35C-1EEFBB44C541}"/>
            </c:ext>
          </c:extLst>
        </c:ser>
        <c:ser>
          <c:idx val="3"/>
          <c:order val="3"/>
          <c:tx>
            <c:v>SLOBODNE STANICE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'Broj nakon liofilizacije'!$AN$33:$AN$38</c15:sqref>
                    </c15:fullRef>
                  </c:ext>
                </c:extLst>
                <c:f>'Broj nakon liofilizacije'!$AN$33:$AN$36</c:f>
                <c:numCache>
                  <c:formatCode>General</c:formatCode>
                  <c:ptCount val="4"/>
                  <c:pt idx="0">
                    <c:v>1.2912701065935842E-2</c:v>
                  </c:pt>
                  <c:pt idx="1">
                    <c:v>1.9504495195055638E-2</c:v>
                  </c:pt>
                  <c:pt idx="2">
                    <c:v>1.9001476944690354E-2</c:v>
                  </c:pt>
                  <c:pt idx="3">
                    <c:v>3.9728714203678649E-2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'Broj nakon liofilizacije'!$AN$33:$AN$38</c15:sqref>
                    </c15:fullRef>
                  </c:ext>
                </c:extLst>
                <c:f>'Broj nakon liofilizacije'!$AN$33:$AN$36</c:f>
                <c:numCache>
                  <c:formatCode>General</c:formatCode>
                  <c:ptCount val="4"/>
                  <c:pt idx="0">
                    <c:v>1.2912701065935842E-2</c:v>
                  </c:pt>
                  <c:pt idx="1">
                    <c:v>1.9504495195055638E-2</c:v>
                  </c:pt>
                  <c:pt idx="2">
                    <c:v>1.9001476944690354E-2</c:v>
                  </c:pt>
                  <c:pt idx="3">
                    <c:v>3.9728714203678649E-2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4"/>
              <c:pt idx="0">
                <c:v>MB1</c:v>
              </c:pt>
              <c:pt idx="1">
                <c:v>MB2</c:v>
              </c:pt>
              <c:pt idx="2">
                <c:v>MB13</c:v>
              </c:pt>
              <c:pt idx="3">
                <c:v>MB20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'Broj nakon liofilizacije'!$AM$33:$AM$38</c15:sqref>
                  </c15:fullRef>
                </c:ext>
              </c:extLst>
              <c:f>'Broj nakon liofilizacije'!$AM$33:$AM$36</c:f>
              <c:numCache>
                <c:formatCode>0.00</c:formatCode>
                <c:ptCount val="4"/>
                <c:pt idx="0">
                  <c:v>1.258688680066034</c:v>
                </c:pt>
                <c:pt idx="1">
                  <c:v>1.4157222522208865</c:v>
                </c:pt>
                <c:pt idx="2">
                  <c:v>0.96767858263947559</c:v>
                </c:pt>
                <c:pt idx="3">
                  <c:v>0.33018203805404767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6F-4CD9-A35C-1EEFBB44C5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98572223"/>
        <c:axId val="1198567647"/>
      </c:barChart>
      <c:catAx>
        <c:axId val="11985722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1198567647"/>
        <c:crosses val="autoZero"/>
        <c:auto val="1"/>
        <c:lblAlgn val="ctr"/>
        <c:lblOffset val="100"/>
        <c:noMultiLvlLbl val="0"/>
      </c:catAx>
      <c:valAx>
        <c:axId val="11985676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r>
                  <a:rPr lang="el-GR"/>
                  <a:t>Δ</a:t>
                </a:r>
                <a:r>
                  <a:rPr lang="en-US"/>
                  <a:t>log(CFU/g)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11985722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latin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ALGINAT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'Broj nakon liofilizacije'!$AN$6:$AN$11</c15:sqref>
                    </c15:fullRef>
                  </c:ext>
                </c:extLst>
                <c:f>'Broj nakon liofilizacije'!$AN$10:$AN$11</c:f>
                <c:numCache>
                  <c:formatCode>General</c:formatCode>
                  <c:ptCount val="2"/>
                  <c:pt idx="0">
                    <c:v>4.1703644717118474E-2</c:v>
                  </c:pt>
                  <c:pt idx="1">
                    <c:v>0.10330100238915227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'Broj nakon liofilizacije'!$AN$6:$AN$11</c15:sqref>
                    </c15:fullRef>
                  </c:ext>
                </c:extLst>
                <c:f>'Broj nakon liofilizacije'!$AN$10:$AN$11</c:f>
                <c:numCache>
                  <c:formatCode>General</c:formatCode>
                  <c:ptCount val="2"/>
                  <c:pt idx="0">
                    <c:v>4.1703644717118474E-2</c:v>
                  </c:pt>
                  <c:pt idx="1">
                    <c:v>0.10330100238915227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'Broj nakon liofilizacije'!$AE$6:$AE$11</c15:sqref>
                  </c15:fullRef>
                </c:ext>
              </c:extLst>
              <c:f>'Broj nakon liofilizacije'!$AE$10:$AE$11</c:f>
              <c:strCache>
                <c:ptCount val="2"/>
                <c:pt idx="0">
                  <c:v>MC1</c:v>
                </c:pt>
                <c:pt idx="1">
                  <c:v>D12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'Broj nakon liofilizacije'!$AM$6:$AM$11</c15:sqref>
                  </c15:fullRef>
                </c:ext>
              </c:extLst>
              <c:f>'Broj nakon liofilizacije'!$AM$10:$AM$11</c:f>
              <c:numCache>
                <c:formatCode>0.00</c:formatCode>
                <c:ptCount val="2"/>
                <c:pt idx="0">
                  <c:v>0.45112767142981447</c:v>
                </c:pt>
                <c:pt idx="1">
                  <c:v>0.88041330630852244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13-4B45-8DBB-FC6C06506234}"/>
            </c:ext>
          </c:extLst>
        </c:ser>
        <c:ser>
          <c:idx val="1"/>
          <c:order val="1"/>
          <c:tx>
            <c:v>ALGINAT + FOS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'Broj nakon liofilizacije'!$AN$15:$AN$20</c15:sqref>
                    </c15:fullRef>
                  </c:ext>
                </c:extLst>
                <c:f>'Broj nakon liofilizacije'!$AN$19:$AN$20</c:f>
                <c:numCache>
                  <c:formatCode>General</c:formatCode>
                  <c:ptCount val="2"/>
                  <c:pt idx="0">
                    <c:v>4.183631992539618E-2</c:v>
                  </c:pt>
                  <c:pt idx="1">
                    <c:v>3.438883991568846E-2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'Broj nakon liofilizacije'!$AN$15:$AN$20</c15:sqref>
                    </c15:fullRef>
                  </c:ext>
                </c:extLst>
                <c:f>'Broj nakon liofilizacije'!$AN$19:$AN$20</c:f>
                <c:numCache>
                  <c:formatCode>General</c:formatCode>
                  <c:ptCount val="2"/>
                  <c:pt idx="0">
                    <c:v>4.183631992539618E-2</c:v>
                  </c:pt>
                  <c:pt idx="1">
                    <c:v>3.438883991568846E-2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2"/>
              <c:pt idx="0">
                <c:v>MC1</c:v>
              </c:pt>
              <c:pt idx="1">
                <c:v>D12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'Broj nakon liofilizacije'!$AM$15:$AM$20</c15:sqref>
                  </c15:fullRef>
                </c:ext>
              </c:extLst>
              <c:f>'Broj nakon liofilizacije'!$AM$19:$AM$20</c:f>
              <c:numCache>
                <c:formatCode>0.00</c:formatCode>
                <c:ptCount val="2"/>
                <c:pt idx="0">
                  <c:v>0.26927130406924898</c:v>
                </c:pt>
                <c:pt idx="1">
                  <c:v>0.18549151858431698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13-4B45-8DBB-FC6C06506234}"/>
            </c:ext>
          </c:extLst>
        </c:ser>
        <c:ser>
          <c:idx val="2"/>
          <c:order val="2"/>
          <c:tx>
            <c:v>ALGINAT + GOS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'Broj nakon liofilizacije'!$AN$24:$AN$29</c15:sqref>
                    </c15:fullRef>
                  </c:ext>
                </c:extLst>
                <c:f>'Broj nakon liofilizacije'!$AN$28:$AN$29</c:f>
                <c:numCache>
                  <c:formatCode>General</c:formatCode>
                  <c:ptCount val="2"/>
                  <c:pt idx="0">
                    <c:v>4.9759595526677955E-2</c:v>
                  </c:pt>
                  <c:pt idx="1">
                    <c:v>3.6650502902753991E-2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'Broj nakon liofilizacije'!$AN$24:$AN$29</c15:sqref>
                    </c15:fullRef>
                  </c:ext>
                </c:extLst>
                <c:f>'Broj nakon liofilizacije'!$AN$28:$AN$29</c:f>
                <c:numCache>
                  <c:formatCode>General</c:formatCode>
                  <c:ptCount val="2"/>
                  <c:pt idx="0">
                    <c:v>4.9759595526677955E-2</c:v>
                  </c:pt>
                  <c:pt idx="1">
                    <c:v>3.6650502902753991E-2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2"/>
              <c:pt idx="0">
                <c:v>MC1</c:v>
              </c:pt>
              <c:pt idx="1">
                <c:v>D12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'Broj nakon liofilizacije'!$AM$24:$AM$29</c15:sqref>
                  </c15:fullRef>
                </c:ext>
              </c:extLst>
              <c:f>'Broj nakon liofilizacije'!$AM$28:$AM$29</c:f>
              <c:numCache>
                <c:formatCode>0.00</c:formatCode>
                <c:ptCount val="2"/>
                <c:pt idx="0">
                  <c:v>0.19009671810706882</c:v>
                </c:pt>
                <c:pt idx="1">
                  <c:v>0.2891572539110161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413-4B45-8DBB-FC6C06506234}"/>
            </c:ext>
          </c:extLst>
        </c:ser>
        <c:ser>
          <c:idx val="3"/>
          <c:order val="3"/>
          <c:tx>
            <c:v>SLOBODNE STANICE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'Broj nakon liofilizacije'!$AN$33:$AN$38</c15:sqref>
                    </c15:fullRef>
                  </c:ext>
                </c:extLst>
                <c:f>'Broj nakon liofilizacije'!$AN$37:$AN$38</c:f>
                <c:numCache>
                  <c:formatCode>General</c:formatCode>
                  <c:ptCount val="2"/>
                  <c:pt idx="0">
                    <c:v>1.922249544775774E-2</c:v>
                  </c:pt>
                  <c:pt idx="1">
                    <c:v>2.4139119304207358E-2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'Broj nakon liofilizacije'!$AN$33:$AN$38</c15:sqref>
                    </c15:fullRef>
                  </c:ext>
                </c:extLst>
                <c:f>'Broj nakon liofilizacije'!$AN$37:$AN$38</c:f>
                <c:numCache>
                  <c:formatCode>General</c:formatCode>
                  <c:ptCount val="2"/>
                  <c:pt idx="0">
                    <c:v>1.922249544775774E-2</c:v>
                  </c:pt>
                  <c:pt idx="1">
                    <c:v>2.4139119304207358E-2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2"/>
              <c:pt idx="0">
                <c:v>MC1</c:v>
              </c:pt>
              <c:pt idx="1">
                <c:v>D12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'Broj nakon liofilizacije'!$AM$33:$AM$38</c15:sqref>
                  </c15:fullRef>
                </c:ext>
              </c:extLst>
              <c:f>'Broj nakon liofilizacije'!$AM$37:$AM$38</c:f>
              <c:numCache>
                <c:formatCode>0.00</c:formatCode>
                <c:ptCount val="2"/>
                <c:pt idx="0">
                  <c:v>0.13970976924732526</c:v>
                </c:pt>
                <c:pt idx="1">
                  <c:v>0.20018550999718934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13-4B45-8DBB-FC6C065062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98572223"/>
        <c:axId val="1198567647"/>
      </c:barChart>
      <c:catAx>
        <c:axId val="11985722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1198567647"/>
        <c:crosses val="autoZero"/>
        <c:auto val="1"/>
        <c:lblAlgn val="ctr"/>
        <c:lblOffset val="100"/>
        <c:noMultiLvlLbl val="0"/>
      </c:catAx>
      <c:valAx>
        <c:axId val="11985676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r>
                  <a:rPr lang="el-GR"/>
                  <a:t>Δ</a:t>
                </a:r>
                <a:r>
                  <a:rPr lang="en-US"/>
                  <a:t>log(CFU/g)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11985722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latin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ŽS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ALGINAT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'Preživljavanje GIT-a'!$N$37:$N$42</c:f>
                <c:numCache>
                  <c:formatCode>General</c:formatCode>
                  <c:ptCount val="6"/>
                  <c:pt idx="0">
                    <c:v>0.91832049504746749</c:v>
                  </c:pt>
                  <c:pt idx="1">
                    <c:v>2.7097157673207199</c:v>
                  </c:pt>
                  <c:pt idx="2">
                    <c:v>0.40873224346042258</c:v>
                  </c:pt>
                  <c:pt idx="3">
                    <c:v>0.32351290642521791</c:v>
                  </c:pt>
                  <c:pt idx="4">
                    <c:v>2.3969721396154138</c:v>
                  </c:pt>
                  <c:pt idx="5">
                    <c:v>1.0272737741208817</c:v>
                  </c:pt>
                </c:numCache>
              </c:numRef>
            </c:plus>
            <c:minus>
              <c:numRef>
                <c:f>'Preživljavanje GIT-a'!$N$37:$N$42</c:f>
                <c:numCache>
                  <c:formatCode>General</c:formatCode>
                  <c:ptCount val="6"/>
                  <c:pt idx="0">
                    <c:v>0.91832049504746749</c:v>
                  </c:pt>
                  <c:pt idx="1">
                    <c:v>2.7097157673207199</c:v>
                  </c:pt>
                  <c:pt idx="2">
                    <c:v>0.40873224346042258</c:v>
                  </c:pt>
                  <c:pt idx="3">
                    <c:v>0.32351290642521791</c:v>
                  </c:pt>
                  <c:pt idx="4">
                    <c:v>2.3969721396154138</c:v>
                  </c:pt>
                  <c:pt idx="5">
                    <c:v>1.0272737741208817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'Preživljavanje GIT-a'!$E$37:$E$42</c:f>
              <c:strCache>
                <c:ptCount val="6"/>
                <c:pt idx="0">
                  <c:v>MB1</c:v>
                </c:pt>
                <c:pt idx="1">
                  <c:v>MB2</c:v>
                </c:pt>
                <c:pt idx="2">
                  <c:v>MB13</c:v>
                </c:pt>
                <c:pt idx="3">
                  <c:v>MB20</c:v>
                </c:pt>
                <c:pt idx="4">
                  <c:v>MC1</c:v>
                </c:pt>
                <c:pt idx="5">
                  <c:v>D12</c:v>
                </c:pt>
              </c:strCache>
            </c:strRef>
          </c:cat>
          <c:val>
            <c:numRef>
              <c:f>'Preživljavanje GIT-a'!$M$37:$M$42</c:f>
              <c:numCache>
                <c:formatCode>0.00</c:formatCode>
                <c:ptCount val="6"/>
                <c:pt idx="0">
                  <c:v>70.779220779220779</c:v>
                </c:pt>
                <c:pt idx="1">
                  <c:v>63.777372262773724</c:v>
                </c:pt>
                <c:pt idx="2">
                  <c:v>63.872832369942195</c:v>
                </c:pt>
                <c:pt idx="3">
                  <c:v>8.9215686274509807</c:v>
                </c:pt>
                <c:pt idx="4">
                  <c:v>57.627118644067792</c:v>
                </c:pt>
                <c:pt idx="5">
                  <c:v>95.157384987893465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26-4A63-B579-2F7680CD9548}"/>
            </c:ext>
          </c:extLst>
        </c:ser>
        <c:ser>
          <c:idx val="1"/>
          <c:order val="1"/>
          <c:tx>
            <c:v>ALGINAT + FOS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'Preživljavanje GIT-a'!$N$46:$N$51</c:f>
                <c:numCache>
                  <c:formatCode>General</c:formatCode>
                  <c:ptCount val="6"/>
                  <c:pt idx="0">
                    <c:v>9.0399978937939345</c:v>
                  </c:pt>
                  <c:pt idx="1">
                    <c:v>6.623017973268297</c:v>
                  </c:pt>
                  <c:pt idx="2">
                    <c:v>7.0125341526119911</c:v>
                  </c:pt>
                  <c:pt idx="3">
                    <c:v>8.2864075920298639</c:v>
                  </c:pt>
                  <c:pt idx="4">
                    <c:v>2.7705814441360537</c:v>
                  </c:pt>
                  <c:pt idx="5">
                    <c:v>3.26106150826151</c:v>
                  </c:pt>
                </c:numCache>
              </c:numRef>
            </c:plus>
            <c:minus>
              <c:numRef>
                <c:f>'Preživljavanje GIT-a'!$N$46:$N$51</c:f>
                <c:numCache>
                  <c:formatCode>General</c:formatCode>
                  <c:ptCount val="6"/>
                  <c:pt idx="0">
                    <c:v>9.0399978937939345</c:v>
                  </c:pt>
                  <c:pt idx="1">
                    <c:v>6.623017973268297</c:v>
                  </c:pt>
                  <c:pt idx="2">
                    <c:v>7.0125341526119911</c:v>
                  </c:pt>
                  <c:pt idx="3">
                    <c:v>8.2864075920298639</c:v>
                  </c:pt>
                  <c:pt idx="4">
                    <c:v>2.7705814441360537</c:v>
                  </c:pt>
                  <c:pt idx="5">
                    <c:v>3.26106150826151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'Preživljavanje GIT-a'!$M$46:$M$51</c:f>
              <c:numCache>
                <c:formatCode>0.00</c:formatCode>
                <c:ptCount val="6"/>
                <c:pt idx="0">
                  <c:v>74.392935982339949</c:v>
                </c:pt>
                <c:pt idx="1">
                  <c:v>22.954091816367264</c:v>
                </c:pt>
                <c:pt idx="2">
                  <c:v>56.072106261859574</c:v>
                </c:pt>
                <c:pt idx="3">
                  <c:v>87.890625</c:v>
                </c:pt>
                <c:pt idx="4">
                  <c:v>52.110091743119256</c:v>
                </c:pt>
                <c:pt idx="5">
                  <c:v>29.407894736842106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26-4A63-B579-2F7680CD9548}"/>
            </c:ext>
          </c:extLst>
        </c:ser>
        <c:ser>
          <c:idx val="2"/>
          <c:order val="2"/>
          <c:tx>
            <c:v>ALGINAT + GOS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'Preživljavanje GIT-a'!$N$55:$N$60</c:f>
                <c:numCache>
                  <c:formatCode>General</c:formatCode>
                  <c:ptCount val="6"/>
                  <c:pt idx="0">
                    <c:v>4.4503223990761729</c:v>
                  </c:pt>
                  <c:pt idx="1">
                    <c:v>4.7546492756792684</c:v>
                  </c:pt>
                  <c:pt idx="2">
                    <c:v>5.3989016541108414</c:v>
                  </c:pt>
                  <c:pt idx="3">
                    <c:v>2.4595018476053836</c:v>
                  </c:pt>
                  <c:pt idx="4">
                    <c:v>5.2656887960700303</c:v>
                  </c:pt>
                  <c:pt idx="5">
                    <c:v>0.93656527309476845</c:v>
                  </c:pt>
                </c:numCache>
              </c:numRef>
            </c:plus>
            <c:minus>
              <c:numRef>
                <c:f>'Preživljavanje GIT-a'!$N$55:$N$60</c:f>
                <c:numCache>
                  <c:formatCode>General</c:formatCode>
                  <c:ptCount val="6"/>
                  <c:pt idx="0">
                    <c:v>4.4503223990761729</c:v>
                  </c:pt>
                  <c:pt idx="1">
                    <c:v>4.7546492756792684</c:v>
                  </c:pt>
                  <c:pt idx="2">
                    <c:v>5.3989016541108414</c:v>
                  </c:pt>
                  <c:pt idx="3">
                    <c:v>2.4595018476053836</c:v>
                  </c:pt>
                  <c:pt idx="4">
                    <c:v>5.2656887960700303</c:v>
                  </c:pt>
                  <c:pt idx="5">
                    <c:v>0.93656527309476845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'Preživljavanje GIT-a'!$M$55:$M$60</c:f>
              <c:numCache>
                <c:formatCode>0.00</c:formatCode>
                <c:ptCount val="6"/>
                <c:pt idx="0">
                  <c:v>75.52447552447552</c:v>
                </c:pt>
                <c:pt idx="1">
                  <c:v>58.03921568627451</c:v>
                </c:pt>
                <c:pt idx="2">
                  <c:v>86.094674556213022</c:v>
                </c:pt>
                <c:pt idx="3">
                  <c:v>93.913043478260875</c:v>
                </c:pt>
                <c:pt idx="4">
                  <c:v>88.829787234042556</c:v>
                </c:pt>
                <c:pt idx="5">
                  <c:v>93.377483443708599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26-4A63-B579-2F7680CD9548}"/>
            </c:ext>
          </c:extLst>
        </c:ser>
        <c:ser>
          <c:idx val="3"/>
          <c:order val="3"/>
          <c:tx>
            <c:v>slobodne stanice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'Preživljavanje GIT-a'!$P$85:$P$90</c:f>
                <c:numCache>
                  <c:formatCode>General</c:formatCode>
                  <c:ptCount val="6"/>
                  <c:pt idx="0">
                    <c:v>2.1092399905611079</c:v>
                  </c:pt>
                  <c:pt idx="1">
                    <c:v>2.7962349760261844</c:v>
                  </c:pt>
                  <c:pt idx="2">
                    <c:v>0.72897606307891238</c:v>
                  </c:pt>
                  <c:pt idx="3">
                    <c:v>0.23254991417433082</c:v>
                  </c:pt>
                  <c:pt idx="4">
                    <c:v>0.53733169180781948</c:v>
                  </c:pt>
                  <c:pt idx="5">
                    <c:v>0.69850055331887295</c:v>
                  </c:pt>
                </c:numCache>
              </c:numRef>
            </c:plus>
            <c:minus>
              <c:numRef>
                <c:f>'Preživljavanje GIT-a'!$P$85:$P$90</c:f>
                <c:numCache>
                  <c:formatCode>General</c:formatCode>
                  <c:ptCount val="6"/>
                  <c:pt idx="0">
                    <c:v>2.1092399905611079</c:v>
                  </c:pt>
                  <c:pt idx="1">
                    <c:v>2.7962349760261844</c:v>
                  </c:pt>
                  <c:pt idx="2">
                    <c:v>0.72897606307891238</c:v>
                  </c:pt>
                  <c:pt idx="3">
                    <c:v>0.23254991417433082</c:v>
                  </c:pt>
                  <c:pt idx="4">
                    <c:v>0.53733169180781948</c:v>
                  </c:pt>
                  <c:pt idx="5">
                    <c:v>0.69850055331887295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'Preživljavanje GIT-a'!$O$85:$O$90</c:f>
              <c:numCache>
                <c:formatCode>0.00</c:formatCode>
                <c:ptCount val="6"/>
                <c:pt idx="0">
                  <c:v>36.236236236236238</c:v>
                </c:pt>
                <c:pt idx="1">
                  <c:v>20.582010582010582</c:v>
                </c:pt>
                <c:pt idx="2">
                  <c:v>46.907216494845358</c:v>
                </c:pt>
                <c:pt idx="3">
                  <c:v>13.398791540785497</c:v>
                </c:pt>
                <c:pt idx="4">
                  <c:v>6.433260393873085</c:v>
                </c:pt>
                <c:pt idx="5">
                  <c:v>6.8794326241134742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15-4253-917B-AD148E66C4E0}"/>
            </c:ext>
          </c:extLst>
        </c:ser>
        <c:ser>
          <c:idx val="4"/>
          <c:order val="4"/>
          <c:tx>
            <c:v>nanoinkapsulirane stanice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'Preživljavanje GIT-a'!$P$91:$P$96</c:f>
                <c:numCache>
                  <c:formatCode>General</c:formatCode>
                  <c:ptCount val="6"/>
                  <c:pt idx="0">
                    <c:v>3.7363225652476606</c:v>
                  </c:pt>
                  <c:pt idx="1">
                    <c:v>1.0606601717798212</c:v>
                  </c:pt>
                  <c:pt idx="2">
                    <c:v>5.0936726508262629</c:v>
                  </c:pt>
                  <c:pt idx="3">
                    <c:v>1.2264611325322601</c:v>
                  </c:pt>
                  <c:pt idx="4">
                    <c:v>0.27765973083241741</c:v>
                  </c:pt>
                  <c:pt idx="5">
                    <c:v>0.77208932905879957</c:v>
                  </c:pt>
                </c:numCache>
              </c:numRef>
            </c:plus>
            <c:minus>
              <c:numRef>
                <c:f>'Preživljavanje GIT-a'!$P$91:$P$96</c:f>
                <c:numCache>
                  <c:formatCode>General</c:formatCode>
                  <c:ptCount val="6"/>
                  <c:pt idx="0">
                    <c:v>3.7363225652476606</c:v>
                  </c:pt>
                  <c:pt idx="1">
                    <c:v>1.0606601717798212</c:v>
                  </c:pt>
                  <c:pt idx="2">
                    <c:v>5.0936726508262629</c:v>
                  </c:pt>
                  <c:pt idx="3">
                    <c:v>1.2264611325322601</c:v>
                  </c:pt>
                  <c:pt idx="4">
                    <c:v>0.27765973083241741</c:v>
                  </c:pt>
                  <c:pt idx="5">
                    <c:v>0.77208932905879957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'Preživljavanje GIT-a'!$O$91:$O$96</c:f>
              <c:numCache>
                <c:formatCode>0.00</c:formatCode>
                <c:ptCount val="6"/>
                <c:pt idx="0">
                  <c:v>52.849740932642483</c:v>
                </c:pt>
                <c:pt idx="1">
                  <c:v>25.75</c:v>
                </c:pt>
                <c:pt idx="2">
                  <c:v>44.637681159420289</c:v>
                </c:pt>
                <c:pt idx="3">
                  <c:v>34.654654654654657</c:v>
                </c:pt>
                <c:pt idx="4">
                  <c:v>42.997382198952884</c:v>
                </c:pt>
                <c:pt idx="5">
                  <c:v>6.9626168224299052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DF-4EB1-BCCD-0360FF583F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00396576"/>
        <c:axId val="1500394496"/>
      </c:barChart>
      <c:catAx>
        <c:axId val="1500396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0394496"/>
        <c:crosses val="autoZero"/>
        <c:auto val="1"/>
        <c:lblAlgn val="ctr"/>
        <c:lblOffset val="100"/>
        <c:noMultiLvlLbl val="0"/>
      </c:catAx>
      <c:valAx>
        <c:axId val="150039449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% preživljavanja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0396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GIT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ALGINAT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'Preživljavanje GIT-a'!$AD$37:$AD$42</c:f>
                <c:numCache>
                  <c:formatCode>General</c:formatCode>
                  <c:ptCount val="6"/>
                  <c:pt idx="0">
                    <c:v>0.99189950107269453</c:v>
                  </c:pt>
                  <c:pt idx="1">
                    <c:v>0.13244706066878939</c:v>
                  </c:pt>
                  <c:pt idx="2">
                    <c:v>1.8509148298301121</c:v>
                  </c:pt>
                  <c:pt idx="3">
                    <c:v>0.8897855275234049</c:v>
                  </c:pt>
                  <c:pt idx="4">
                    <c:v>0.4793944279230824</c:v>
                  </c:pt>
                  <c:pt idx="5">
                    <c:v>2.0545475482417861</c:v>
                  </c:pt>
                </c:numCache>
              </c:numRef>
            </c:plus>
            <c:minus>
              <c:numRef>
                <c:f>'Preživljavanje GIT-a'!$AD$37:$AD$42</c:f>
                <c:numCache>
                  <c:formatCode>General</c:formatCode>
                  <c:ptCount val="6"/>
                  <c:pt idx="0">
                    <c:v>0.99189950107269453</c:v>
                  </c:pt>
                  <c:pt idx="1">
                    <c:v>0.13244706066878939</c:v>
                  </c:pt>
                  <c:pt idx="2">
                    <c:v>1.8509148298301121</c:v>
                  </c:pt>
                  <c:pt idx="3">
                    <c:v>0.8897855275234049</c:v>
                  </c:pt>
                  <c:pt idx="4">
                    <c:v>0.4793944279230824</c:v>
                  </c:pt>
                  <c:pt idx="5">
                    <c:v>2.0545475482417861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'Preživljavanje GIT-a'!$U$37:$U$42</c:f>
              <c:strCache>
                <c:ptCount val="6"/>
                <c:pt idx="0">
                  <c:v>MB1</c:v>
                </c:pt>
                <c:pt idx="1">
                  <c:v>MB2</c:v>
                </c:pt>
                <c:pt idx="2">
                  <c:v>MB13</c:v>
                </c:pt>
                <c:pt idx="3">
                  <c:v>MB20</c:v>
                </c:pt>
                <c:pt idx="4">
                  <c:v>MC1</c:v>
                </c:pt>
                <c:pt idx="5">
                  <c:v>D12</c:v>
                </c:pt>
              </c:strCache>
            </c:strRef>
          </c:cat>
          <c:val>
            <c:numRef>
              <c:f>'Preživljavanje GIT-a'!$AC$37:$AC$42</c:f>
              <c:numCache>
                <c:formatCode>0.00</c:formatCode>
                <c:ptCount val="6"/>
                <c:pt idx="0">
                  <c:v>5.4112554112554108</c:v>
                </c:pt>
                <c:pt idx="1">
                  <c:v>1.0474452554744524</c:v>
                </c:pt>
                <c:pt idx="2">
                  <c:v>11.483622350674374</c:v>
                </c:pt>
                <c:pt idx="3">
                  <c:v>5.5337690631808281</c:v>
                </c:pt>
                <c:pt idx="4">
                  <c:v>6.4406779661016955</c:v>
                </c:pt>
                <c:pt idx="5">
                  <c:v>19.612590799031473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ED-4307-B137-543917F6C179}"/>
            </c:ext>
          </c:extLst>
        </c:ser>
        <c:ser>
          <c:idx val="1"/>
          <c:order val="1"/>
          <c:tx>
            <c:v>ALGINAT + FOS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'Preživljavanje GIT-a'!$AD$46:$AD$51</c:f>
                <c:numCache>
                  <c:formatCode>General</c:formatCode>
                  <c:ptCount val="6"/>
                  <c:pt idx="0">
                    <c:v>0.45078538314927452</c:v>
                  </c:pt>
                  <c:pt idx="1">
                    <c:v>0.29940119760479034</c:v>
                  </c:pt>
                  <c:pt idx="2">
                    <c:v>0.70471072503643151</c:v>
                  </c:pt>
                  <c:pt idx="3">
                    <c:v>0.66291260736238888</c:v>
                  </c:pt>
                  <c:pt idx="4">
                    <c:v>1.1009174311926553</c:v>
                  </c:pt>
                  <c:pt idx="5">
                    <c:v>2.372529331612756</c:v>
                  </c:pt>
                </c:numCache>
              </c:numRef>
            </c:plus>
            <c:minus>
              <c:numRef>
                <c:f>'Preživljavanje GIT-a'!$AD$46:$AD$51</c:f>
                <c:numCache>
                  <c:formatCode>General</c:formatCode>
                  <c:ptCount val="6"/>
                  <c:pt idx="0">
                    <c:v>0.45078538314927452</c:v>
                  </c:pt>
                  <c:pt idx="1">
                    <c:v>0.29940119760479034</c:v>
                  </c:pt>
                  <c:pt idx="2">
                    <c:v>0.70471072503643151</c:v>
                  </c:pt>
                  <c:pt idx="3">
                    <c:v>0.66291260736238888</c:v>
                  </c:pt>
                  <c:pt idx="4">
                    <c:v>1.1009174311926553</c:v>
                  </c:pt>
                  <c:pt idx="5">
                    <c:v>2.372529331612756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'Preživljavanje GIT-a'!$AC$46:$AC$51</c:f>
              <c:numCache>
                <c:formatCode>0.00</c:formatCode>
                <c:ptCount val="6"/>
                <c:pt idx="0">
                  <c:v>12.737306843267108</c:v>
                </c:pt>
                <c:pt idx="1">
                  <c:v>5.6886227544910177</c:v>
                </c:pt>
                <c:pt idx="2">
                  <c:v>5.4364326375711576</c:v>
                </c:pt>
                <c:pt idx="3">
                  <c:v>7.5</c:v>
                </c:pt>
                <c:pt idx="4">
                  <c:v>6.6055045871559628</c:v>
                </c:pt>
                <c:pt idx="5">
                  <c:v>10.164473684210526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ED-4307-B137-543917F6C179}"/>
            </c:ext>
          </c:extLst>
        </c:ser>
        <c:ser>
          <c:idx val="2"/>
          <c:order val="2"/>
          <c:tx>
            <c:v>ALGINAT + GOS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'Preživljavanje GIT-a'!$AD$55:$AD$60</c:f>
                <c:numCache>
                  <c:formatCode>General</c:formatCode>
                  <c:ptCount val="6"/>
                  <c:pt idx="0">
                    <c:v>3.7086019992301407</c:v>
                  </c:pt>
                  <c:pt idx="1">
                    <c:v>0.83189033080770003</c:v>
                  </c:pt>
                  <c:pt idx="2">
                    <c:v>4.0995285386245639</c:v>
                  </c:pt>
                  <c:pt idx="3">
                    <c:v>2.4595018476053836</c:v>
                  </c:pt>
                  <c:pt idx="4">
                    <c:v>1.5044825131628659</c:v>
                  </c:pt>
                  <c:pt idx="5">
                    <c:v>4.6828263654738125</c:v>
                  </c:pt>
                </c:numCache>
              </c:numRef>
            </c:plus>
            <c:minus>
              <c:numRef>
                <c:f>'Preživljavanje GIT-a'!$AD$55:$AD$60</c:f>
                <c:numCache>
                  <c:formatCode>General</c:formatCode>
                  <c:ptCount val="6"/>
                  <c:pt idx="0">
                    <c:v>3.7086019992301407</c:v>
                  </c:pt>
                  <c:pt idx="1">
                    <c:v>0.83189033080770003</c:v>
                  </c:pt>
                  <c:pt idx="2">
                    <c:v>4.0995285386245639</c:v>
                  </c:pt>
                  <c:pt idx="3">
                    <c:v>2.4595018476053836</c:v>
                  </c:pt>
                  <c:pt idx="4">
                    <c:v>1.5044825131628659</c:v>
                  </c:pt>
                  <c:pt idx="5">
                    <c:v>4.6828263654738125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'Preživljavanje GIT-a'!$AC$55:$AC$60</c:f>
              <c:numCache>
                <c:formatCode>0.00</c:formatCode>
                <c:ptCount val="6"/>
                <c:pt idx="0">
                  <c:v>55.069930069930066</c:v>
                </c:pt>
                <c:pt idx="1">
                  <c:v>53.529411764705884</c:v>
                </c:pt>
                <c:pt idx="2">
                  <c:v>86.390532544378701</c:v>
                </c:pt>
                <c:pt idx="3">
                  <c:v>85.217391304347828</c:v>
                </c:pt>
                <c:pt idx="4">
                  <c:v>52.127659574468083</c:v>
                </c:pt>
                <c:pt idx="5">
                  <c:v>69.536423841059602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ED-4307-B137-543917F6C179}"/>
            </c:ext>
          </c:extLst>
        </c:ser>
        <c:ser>
          <c:idx val="3"/>
          <c:order val="3"/>
          <c:tx>
            <c:v>slobodne stanice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'Preživljavanje GIT-a'!$AL$69:$AL$74</c:f>
                <c:numCache>
                  <c:formatCode>General</c:formatCode>
                  <c:ptCount val="6"/>
                  <c:pt idx="0">
                    <c:v>3.2014509721946927</c:v>
                  </c:pt>
                  <c:pt idx="1">
                    <c:v>0.80454167697250123</c:v>
                  </c:pt>
                  <c:pt idx="2">
                    <c:v>5.5184338601088117</c:v>
                  </c:pt>
                  <c:pt idx="3">
                    <c:v>3.204411395105196</c:v>
                  </c:pt>
                  <c:pt idx="4">
                    <c:v>1.3229240654584202</c:v>
                  </c:pt>
                  <c:pt idx="5">
                    <c:v>0.10029883421085763</c:v>
                  </c:pt>
                </c:numCache>
              </c:numRef>
            </c:plus>
            <c:minus>
              <c:numRef>
                <c:f>'Preživljavanje GIT-a'!$AL$69:$AL$74</c:f>
                <c:numCache>
                  <c:formatCode>General</c:formatCode>
                  <c:ptCount val="6"/>
                  <c:pt idx="0">
                    <c:v>3.2014509721946927</c:v>
                  </c:pt>
                  <c:pt idx="1">
                    <c:v>0.80454167697250123</c:v>
                  </c:pt>
                  <c:pt idx="2">
                    <c:v>5.5184338601088117</c:v>
                  </c:pt>
                  <c:pt idx="3">
                    <c:v>3.204411395105196</c:v>
                  </c:pt>
                  <c:pt idx="4">
                    <c:v>1.3229240654584202</c:v>
                  </c:pt>
                  <c:pt idx="5">
                    <c:v>0.10029883421085763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'Preživljavanje GIT-a'!$AK$69:$AK$74</c:f>
              <c:numCache>
                <c:formatCode>0.00</c:formatCode>
                <c:ptCount val="6"/>
                <c:pt idx="0">
                  <c:v>20.38038038038038</c:v>
                </c:pt>
                <c:pt idx="1">
                  <c:v>2.2830687830687828</c:v>
                </c:pt>
                <c:pt idx="2">
                  <c:v>29.415807560137456</c:v>
                </c:pt>
                <c:pt idx="3">
                  <c:v>56.646525679758312</c:v>
                </c:pt>
                <c:pt idx="4">
                  <c:v>5.3008752735229754</c:v>
                </c:pt>
                <c:pt idx="5">
                  <c:v>2.5531914893617023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4-4BC6-A224-90AEAA167782}"/>
            </c:ext>
          </c:extLst>
        </c:ser>
        <c:ser>
          <c:idx val="4"/>
          <c:order val="4"/>
          <c:tx>
            <c:v>nanoinkapsulirane stanice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'Preživljavanje GIT-a'!$AL$75:$AL$80</c:f>
                <c:numCache>
                  <c:formatCode>General</c:formatCode>
                  <c:ptCount val="6"/>
                  <c:pt idx="0">
                    <c:v>5.4956485584446693</c:v>
                  </c:pt>
                  <c:pt idx="1">
                    <c:v>1.4142135623730951</c:v>
                  </c:pt>
                  <c:pt idx="2">
                    <c:v>3.5135740680076837</c:v>
                  </c:pt>
                  <c:pt idx="3">
                    <c:v>2.5481325448163865</c:v>
                  </c:pt>
                  <c:pt idx="4">
                    <c:v>0.83297919249724217</c:v>
                  </c:pt>
                  <c:pt idx="5">
                    <c:v>4.9563559428963733E-2</c:v>
                  </c:pt>
                </c:numCache>
              </c:numRef>
            </c:plus>
            <c:minus>
              <c:numRef>
                <c:f>'Preživljavanje GIT-a'!$AL$75:$AL$80</c:f>
                <c:numCache>
                  <c:formatCode>General</c:formatCode>
                  <c:ptCount val="6"/>
                  <c:pt idx="0">
                    <c:v>5.4956485584446693</c:v>
                  </c:pt>
                  <c:pt idx="1">
                    <c:v>1.4142135623730951</c:v>
                  </c:pt>
                  <c:pt idx="2">
                    <c:v>3.5135740680076837</c:v>
                  </c:pt>
                  <c:pt idx="3">
                    <c:v>2.5481325448163865</c:v>
                  </c:pt>
                  <c:pt idx="4">
                    <c:v>0.83297919249724217</c:v>
                  </c:pt>
                  <c:pt idx="5">
                    <c:v>4.9563559428963733E-2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'Preživljavanje GIT-a'!$AK$75:$AK$80</c:f>
              <c:numCache>
                <c:formatCode>0.00</c:formatCode>
                <c:ptCount val="6"/>
                <c:pt idx="0">
                  <c:v>50.518134715025909</c:v>
                </c:pt>
                <c:pt idx="1">
                  <c:v>16</c:v>
                </c:pt>
                <c:pt idx="2">
                  <c:v>77.018633540372662</c:v>
                </c:pt>
                <c:pt idx="3">
                  <c:v>70.270270270270274</c:v>
                </c:pt>
                <c:pt idx="4">
                  <c:v>19.044502617801047</c:v>
                </c:pt>
                <c:pt idx="5">
                  <c:v>3.820093457943925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DC-42E9-8603-570F243899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24574496"/>
        <c:axId val="1515188544"/>
      </c:barChart>
      <c:catAx>
        <c:axId val="1324574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5188544"/>
        <c:crosses val="autoZero"/>
        <c:auto val="1"/>
        <c:lblAlgn val="ctr"/>
        <c:lblOffset val="100"/>
        <c:noMultiLvlLbl val="0"/>
      </c:catAx>
      <c:valAx>
        <c:axId val="1515188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% preživljavanja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4574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GIT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ALGINAT</c:v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'Preživljavanje GIT-a'!$AM$37:$AM$42</c15:sqref>
                    </c15:fullRef>
                  </c:ext>
                </c:extLst>
                <c:f>'Preživljavanje GIT-a'!$AM$37:$AM$40</c:f>
                <c:numCache>
                  <c:formatCode>General</c:formatCode>
                  <c:ptCount val="4"/>
                  <c:pt idx="0">
                    <c:v>7.8261563302076134E-2</c:v>
                  </c:pt>
                  <c:pt idx="1">
                    <c:v>5.6871968764756559E-2</c:v>
                  </c:pt>
                  <c:pt idx="2">
                    <c:v>7.1050141888562512E-2</c:v>
                  </c:pt>
                  <c:pt idx="3">
                    <c:v>6.7870312616114523E-2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'Preživljavanje GIT-a'!$AM$37:$AM$42</c15:sqref>
                    </c15:fullRef>
                  </c:ext>
                </c:extLst>
                <c:f>'Preživljavanje GIT-a'!$AM$37:$AM$40</c:f>
                <c:numCache>
                  <c:formatCode>General</c:formatCode>
                  <c:ptCount val="4"/>
                  <c:pt idx="0">
                    <c:v>7.8261563302076134E-2</c:v>
                  </c:pt>
                  <c:pt idx="1">
                    <c:v>5.6871968764756559E-2</c:v>
                  </c:pt>
                  <c:pt idx="2">
                    <c:v>7.1050141888562512E-2</c:v>
                  </c:pt>
                  <c:pt idx="3">
                    <c:v>6.7870312616114523E-2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'Preživljavanje GIT-a'!$U$37:$U$42</c15:sqref>
                  </c15:fullRef>
                </c:ext>
              </c:extLst>
              <c:f>'Preživljavanje GIT-a'!$U$37:$U$40</c:f>
              <c:strCache>
                <c:ptCount val="4"/>
                <c:pt idx="0">
                  <c:v>MB1</c:v>
                </c:pt>
                <c:pt idx="1">
                  <c:v>MB2</c:v>
                </c:pt>
                <c:pt idx="2">
                  <c:v>MB13</c:v>
                </c:pt>
                <c:pt idx="3">
                  <c:v>MB20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'Preživljavanje GIT-a'!$AL$37:$AL$42</c15:sqref>
                  </c15:fullRef>
                </c:ext>
              </c:extLst>
              <c:f>'Preživljavanje GIT-a'!$AL$37:$AL$40</c:f>
              <c:numCache>
                <c:formatCode>General</c:formatCode>
                <c:ptCount val="4"/>
                <c:pt idx="0">
                  <c:v>1.27145804516773</c:v>
                </c:pt>
                <c:pt idx="1">
                  <c:v>1.9822949242828412</c:v>
                </c:pt>
                <c:pt idx="2">
                  <c:v>0.94375746322158527</c:v>
                </c:pt>
                <c:pt idx="3">
                  <c:v>1.2605841952432926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E6-4E21-8BE5-0046F74F7A84}"/>
            </c:ext>
          </c:extLst>
        </c:ser>
        <c:ser>
          <c:idx val="1"/>
          <c:order val="1"/>
          <c:tx>
            <c:v>ALGINAT + FOS</c:v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'Preživljavanje GIT-a'!$AM$46:$AM$51</c15:sqref>
                    </c15:fullRef>
                  </c:ext>
                </c:extLst>
                <c:f>'Preživljavanje GIT-a'!$AM$46:$AM$49</c:f>
                <c:numCache>
                  <c:formatCode>General</c:formatCode>
                  <c:ptCount val="4"/>
                  <c:pt idx="0">
                    <c:v>1.525328100221787E-2</c:v>
                  </c:pt>
                  <c:pt idx="1">
                    <c:v>2.2881388237429127E-2</c:v>
                  </c:pt>
                  <c:pt idx="2">
                    <c:v>5.8379405268100676E-2</c:v>
                  </c:pt>
                  <c:pt idx="3">
                    <c:v>3.8436671637753834E-2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'Preživljavanje GIT-a'!$AM$46:$AM$51</c15:sqref>
                    </c15:fullRef>
                  </c:ext>
                </c:extLst>
                <c:f>'Preživljavanje GIT-a'!$AM$46:$AM$49</c:f>
                <c:numCache>
                  <c:formatCode>General</c:formatCode>
                  <c:ptCount val="4"/>
                  <c:pt idx="0">
                    <c:v>1.525328100221787E-2</c:v>
                  </c:pt>
                  <c:pt idx="1">
                    <c:v>2.2881388237429127E-2</c:v>
                  </c:pt>
                  <c:pt idx="2">
                    <c:v>5.8379405268100676E-2</c:v>
                  </c:pt>
                  <c:pt idx="3">
                    <c:v>3.8436671637753834E-2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4"/>
              <c:pt idx="0">
                <c:v>MB1</c:v>
              </c:pt>
              <c:pt idx="1">
                <c:v>MB2</c:v>
              </c:pt>
              <c:pt idx="2">
                <c:v>MB13</c:v>
              </c:pt>
              <c:pt idx="3">
                <c:v>MB20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'Preživljavanje GIT-a'!$AL$46:$AL$51</c15:sqref>
                  </c15:fullRef>
                </c:ext>
              </c:extLst>
              <c:f>'Preživljavanje GIT-a'!$AL$46:$AL$49</c:f>
              <c:numCache>
                <c:formatCode>General</c:formatCode>
                <c:ptCount val="4"/>
                <c:pt idx="0">
                  <c:v>0.895101879575399</c:v>
                </c:pt>
                <c:pt idx="1">
                  <c:v>1.245394432904859</c:v>
                </c:pt>
                <c:pt idx="2">
                  <c:v>1.2672403912229129</c:v>
                </c:pt>
                <c:pt idx="3">
                  <c:v>1.1257886290472472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E6-4E21-8BE5-0046F74F7A84}"/>
            </c:ext>
          </c:extLst>
        </c:ser>
        <c:ser>
          <c:idx val="2"/>
          <c:order val="2"/>
          <c:tx>
            <c:v>ALGINAT + GOS</c:v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'Preživljavanje GIT-a'!$AM$55:$AM$60</c15:sqref>
                    </c15:fullRef>
                  </c:ext>
                </c:extLst>
                <c:f>'Preživljavanje GIT-a'!$AM$55:$AM$58</c:f>
                <c:numCache>
                  <c:formatCode>General</c:formatCode>
                  <c:ptCount val="4"/>
                  <c:pt idx="0">
                    <c:v>2.9269048366900915E-2</c:v>
                  </c:pt>
                  <c:pt idx="1">
                    <c:v>6.7495590200768694E-3</c:v>
                  </c:pt>
                  <c:pt idx="2">
                    <c:v>2.0907107629984694E-2</c:v>
                  </c:pt>
                  <c:pt idx="3">
                    <c:v>1.2536131339796874E-2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'Preživljavanje GIT-a'!$AM$55:$AM$60</c15:sqref>
                    </c15:fullRef>
                  </c:ext>
                </c:extLst>
                <c:f>'Preživljavanje GIT-a'!$AM$55:$AM$58</c:f>
                <c:numCache>
                  <c:formatCode>General</c:formatCode>
                  <c:ptCount val="4"/>
                  <c:pt idx="0">
                    <c:v>2.9269048366900915E-2</c:v>
                  </c:pt>
                  <c:pt idx="1">
                    <c:v>6.7495590200768694E-3</c:v>
                  </c:pt>
                  <c:pt idx="2">
                    <c:v>2.0907107629984694E-2</c:v>
                  </c:pt>
                  <c:pt idx="3">
                    <c:v>1.2536131339796874E-2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4"/>
              <c:pt idx="0">
                <c:v>MB1</c:v>
              </c:pt>
              <c:pt idx="1">
                <c:v>MB2</c:v>
              </c:pt>
              <c:pt idx="2">
                <c:v>MB13</c:v>
              </c:pt>
              <c:pt idx="3">
                <c:v>MB20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'Preživljavanje GIT-a'!$AL$55:$AL$60</c15:sqref>
                  </c15:fullRef>
                </c:ext>
              </c:extLst>
              <c:f>'Preživljavanje GIT-a'!$AL$55:$AL$58</c:f>
              <c:numCache>
                <c:formatCode>General</c:formatCode>
                <c:ptCount val="4"/>
                <c:pt idx="0">
                  <c:v>0.25957843149424953</c:v>
                </c:pt>
                <c:pt idx="1">
                  <c:v>0.27143375298583372</c:v>
                </c:pt>
                <c:pt idx="2">
                  <c:v>6.386616977614068E-2</c:v>
                </c:pt>
                <c:pt idx="3">
                  <c:v>6.9562223833827375E-2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9E6-4E21-8BE5-0046F74F7A84}"/>
            </c:ext>
          </c:extLst>
        </c:ser>
        <c:ser>
          <c:idx val="3"/>
          <c:order val="3"/>
          <c:tx>
            <c:v>SLOBODNE STANICE</c:v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'Preživljavanje GIT-a'!$AU$69:$AU$74</c15:sqref>
                    </c15:fullRef>
                  </c:ext>
                </c:extLst>
                <c:f>'Preživljavanje GIT-a'!$AU$69:$AU$72</c:f>
                <c:numCache>
                  <c:formatCode>General</c:formatCode>
                  <c:ptCount val="4"/>
                  <c:pt idx="0">
                    <c:v>6.6051474591454412E-2</c:v>
                  </c:pt>
                  <c:pt idx="1">
                    <c:v>0.14906413997067894</c:v>
                  </c:pt>
                  <c:pt idx="2">
                    <c:v>8.5512840994852707E-2</c:v>
                  </c:pt>
                  <c:pt idx="3">
                    <c:v>2.4580521064216015E-2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'Preživljavanje GIT-a'!$AU$69:$AU$74</c15:sqref>
                    </c15:fullRef>
                  </c:ext>
                </c:extLst>
                <c:f>'Preživljavanje GIT-a'!$AU$69:$AU$72</c:f>
                <c:numCache>
                  <c:formatCode>General</c:formatCode>
                  <c:ptCount val="4"/>
                  <c:pt idx="0">
                    <c:v>6.6051474591454412E-2</c:v>
                  </c:pt>
                  <c:pt idx="1">
                    <c:v>0.14906413997067894</c:v>
                  </c:pt>
                  <c:pt idx="2">
                    <c:v>8.5512840994852707E-2</c:v>
                  </c:pt>
                  <c:pt idx="3">
                    <c:v>2.4580521064216015E-2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4"/>
              <c:pt idx="0">
                <c:v>MB1</c:v>
              </c:pt>
              <c:pt idx="1">
                <c:v>MB2</c:v>
              </c:pt>
              <c:pt idx="2">
                <c:v>MB13</c:v>
              </c:pt>
              <c:pt idx="3">
                <c:v>MB20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'Preživljavanje GIT-a'!$AT$69:$AT$74</c15:sqref>
                  </c15:fullRef>
                </c:ext>
              </c:extLst>
              <c:f>'Preživljavanje GIT-a'!$AT$69:$AT$72</c:f>
              <c:numCache>
                <c:formatCode>General</c:formatCode>
                <c:ptCount val="4"/>
                <c:pt idx="0">
                  <c:v>0.69421144916498656</c:v>
                </c:pt>
                <c:pt idx="1">
                  <c:v>1.6588607527135657</c:v>
                </c:pt>
                <c:pt idx="2">
                  <c:v>0.53685718968459462</c:v>
                </c:pt>
                <c:pt idx="3">
                  <c:v>0.24717443554280649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9E6-4E21-8BE5-0046F74F7A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548814576"/>
        <c:axId val="1548813744"/>
        <c:extLst>
          <c:ext xmlns:c15="http://schemas.microsoft.com/office/drawing/2012/chart" uri="{02D57815-91ED-43cb-92C2-25804820EDAC}">
            <c15:filteredBarSeries>
              <c15:ser>
                <c:idx val="4"/>
                <c:order val="4"/>
                <c:tx>
                  <c:v>NANOINKAPSULIRANE STANICE</c:v>
                </c:tx>
                <c:spPr>
                  <a:gradFill rotWithShape="1">
                    <a:gsLst>
                      <a:gs pos="0">
                        <a:schemeClr val="accent3">
                          <a:lumMod val="60000"/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3">
                          <a:lumMod val="60000"/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3">
                          <a:lumMod val="60000"/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errBars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ullRef>
                            <c15:sqref>'Preživljavanje GIT-a'!$AU$75:$AU$80</c15:sqref>
                          </c15:fullRef>
                          <c15:formulaRef>
                            <c15:sqref>'Preživljavanje GIT-a'!$AU$75:$AU$78</c15:sqref>
                          </c15:formulaRef>
                        </c:ext>
                      </c:extLst>
                      <c:numCache>
                        <c:formatCode>General</c:formatCode>
                        <c:ptCount val="4"/>
                        <c:pt idx="0">
                          <c:v>4.7338528926475811E-2</c:v>
                        </c:pt>
                        <c:pt idx="1">
                          <c:v>3.8436671637753834E-2</c:v>
                        </c:pt>
                        <c:pt idx="2">
                          <c:v>1.9819300525735779E-2</c:v>
                        </c:pt>
                        <c:pt idx="3">
                          <c:v>1.5751789760643998E-2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ullRef>
                            <c15:sqref>'Preživljavanje GIT-a'!$AU$75:$AU$80</c15:sqref>
                          </c15:fullRef>
                          <c15:formulaRef>
                            <c15:sqref>'Preživljavanje GIT-a'!$AU$75:$AU$78</c15:sqref>
                          </c15:formulaRef>
                        </c:ext>
                      </c:extLst>
                      <c:numCache>
                        <c:formatCode>General</c:formatCode>
                        <c:ptCount val="4"/>
                        <c:pt idx="0">
                          <c:v>4.7338528926475811E-2</c:v>
                        </c:pt>
                        <c:pt idx="1">
                          <c:v>3.8436671637753834E-2</c:v>
                        </c:pt>
                        <c:pt idx="2">
                          <c:v>1.9819300525735779E-2</c:v>
                        </c:pt>
                        <c:pt idx="3">
                          <c:v>1.5751789760643998E-2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val>
                  <c:numRef>
                    <c:extLst>
                      <c:ext uri="{02D57815-91ED-43cb-92C2-25804820EDAC}">
                        <c15:fullRef>
                          <c15:sqref>'Preživljavanje GIT-a'!$AT$75:$AT$80</c15:sqref>
                        </c15:fullRef>
                        <c15:formulaRef>
                          <c15:sqref>'Preživljavanje GIT-a'!$AT$75:$AT$78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0.29784140475314125</c:v>
                      </c:pt>
                      <c:pt idx="1">
                        <c:v>0.79672990978302227</c:v>
                      </c:pt>
                      <c:pt idx="2">
                        <c:v>0.11363026818410304</c:v>
                      </c:pt>
                      <c:pt idx="3">
                        <c:v>0.15337118915029002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E9E6-4E21-8BE5-0046F74F7A84}"/>
                  </c:ext>
                </c:extLst>
              </c15:ser>
            </c15:filteredBarSeries>
          </c:ext>
        </c:extLst>
      </c:barChart>
      <c:catAx>
        <c:axId val="1548814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8813744"/>
        <c:crosses val="autoZero"/>
        <c:auto val="1"/>
        <c:lblAlgn val="ctr"/>
        <c:lblOffset val="100"/>
        <c:noMultiLvlLbl val="0"/>
      </c:catAx>
      <c:valAx>
        <c:axId val="1548813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900" b="0" i="0" u="none" strike="noStrike" baseline="0">
                    <a:effectLst/>
                  </a:rPr>
                  <a:t>Δ</a:t>
                </a:r>
                <a:r>
                  <a:rPr lang="en-US" sz="900" b="0" i="0" u="none" strike="noStrike" baseline="0">
                    <a:effectLst/>
                  </a:rPr>
                  <a:t>log(CFU/g)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8814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withinLinearReversed" id="25">
  <a:schemeClr val="accent5"/>
</cs:colorStyle>
</file>

<file path=xl/charts/colors13.xml><?xml version="1.0" encoding="utf-8"?>
<cs:colorStyle xmlns:cs="http://schemas.microsoft.com/office/drawing/2012/chartStyle" xmlns:a="http://schemas.openxmlformats.org/drawingml/2006/main" meth="withinLinearReversed" id="25">
  <a:schemeClr val="accent5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41</xdr:row>
      <xdr:rowOff>47625</xdr:rowOff>
    </xdr:from>
    <xdr:to>
      <xdr:col>7</xdr:col>
      <xdr:colOff>38100</xdr:colOff>
      <xdr:row>55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41</xdr:row>
      <xdr:rowOff>47625</xdr:rowOff>
    </xdr:from>
    <xdr:to>
      <xdr:col>14</xdr:col>
      <xdr:colOff>0</xdr:colOff>
      <xdr:row>55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775607</xdr:colOff>
      <xdr:row>31</xdr:row>
      <xdr:rowOff>43543</xdr:rowOff>
    </xdr:from>
    <xdr:to>
      <xdr:col>23</xdr:col>
      <xdr:colOff>938893</xdr:colOff>
      <xdr:row>45</xdr:row>
      <xdr:rowOff>119743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206376</xdr:colOff>
      <xdr:row>47</xdr:row>
      <xdr:rowOff>151304</xdr:rowOff>
    </xdr:from>
    <xdr:to>
      <xdr:col>24</xdr:col>
      <xdr:colOff>522094</xdr:colOff>
      <xdr:row>77</xdr:row>
      <xdr:rowOff>141552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41</xdr:col>
      <xdr:colOff>306917</xdr:colOff>
      <xdr:row>13</xdr:row>
      <xdr:rowOff>184150</xdr:rowOff>
    </xdr:from>
    <xdr:to>
      <xdr:col>48</xdr:col>
      <xdr:colOff>582084</xdr:colOff>
      <xdr:row>27</xdr:row>
      <xdr:rowOff>186267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41</xdr:col>
      <xdr:colOff>0</xdr:colOff>
      <xdr:row>28</xdr:row>
      <xdr:rowOff>0</xdr:rowOff>
    </xdr:from>
    <xdr:to>
      <xdr:col>48</xdr:col>
      <xdr:colOff>275167</xdr:colOff>
      <xdr:row>41</xdr:row>
      <xdr:rowOff>150283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493345</xdr:colOff>
      <xdr:row>61</xdr:row>
      <xdr:rowOff>123092</xdr:rowOff>
    </xdr:from>
    <xdr:to>
      <xdr:col>18</xdr:col>
      <xdr:colOff>0</xdr:colOff>
      <xdr:row>89</xdr:row>
      <xdr:rowOff>29307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182764</xdr:colOff>
      <xdr:row>53</xdr:row>
      <xdr:rowOff>121789</xdr:rowOff>
    </xdr:from>
    <xdr:to>
      <xdr:col>32</xdr:col>
      <xdr:colOff>524595</xdr:colOff>
      <xdr:row>80</xdr:row>
      <xdr:rowOff>131804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38</xdr:col>
      <xdr:colOff>68034</xdr:colOff>
      <xdr:row>35</xdr:row>
      <xdr:rowOff>47625</xdr:rowOff>
    </xdr:from>
    <xdr:to>
      <xdr:col>51</xdr:col>
      <xdr:colOff>68035</xdr:colOff>
      <xdr:row>58</xdr:row>
      <xdr:rowOff>133351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52</xdr:col>
      <xdr:colOff>0</xdr:colOff>
      <xdr:row>35</xdr:row>
      <xdr:rowOff>0</xdr:rowOff>
    </xdr:from>
    <xdr:to>
      <xdr:col>65</xdr:col>
      <xdr:colOff>1</xdr:colOff>
      <xdr:row>58</xdr:row>
      <xdr:rowOff>85726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198551</xdr:colOff>
      <xdr:row>51</xdr:row>
      <xdr:rowOff>27010</xdr:rowOff>
    </xdr:from>
    <xdr:to>
      <xdr:col>27</xdr:col>
      <xdr:colOff>36581</xdr:colOff>
      <xdr:row>74</xdr:row>
      <xdr:rowOff>82309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416718</xdr:colOff>
      <xdr:row>11</xdr:row>
      <xdr:rowOff>164307</xdr:rowOff>
    </xdr:from>
    <xdr:to>
      <xdr:col>34</xdr:col>
      <xdr:colOff>333374</xdr:colOff>
      <xdr:row>25</xdr:row>
      <xdr:rowOff>109538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40</xdr:col>
      <xdr:colOff>0</xdr:colOff>
      <xdr:row>14</xdr:row>
      <xdr:rowOff>0</xdr:rowOff>
    </xdr:from>
    <xdr:to>
      <xdr:col>47</xdr:col>
      <xdr:colOff>321469</xdr:colOff>
      <xdr:row>28</xdr:row>
      <xdr:rowOff>4762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0"/>
  <sheetViews>
    <sheetView zoomScale="68" workbookViewId="0">
      <selection activeCell="I24" sqref="I24:I29"/>
    </sheetView>
  </sheetViews>
  <sheetFormatPr defaultRowHeight="15" x14ac:dyDescent="0.25"/>
  <cols>
    <col min="4" max="7" width="10.140625" customWidth="1"/>
    <col min="9" max="9" width="11" customWidth="1"/>
    <col min="10" max="10" width="9.140625" customWidth="1"/>
    <col min="13" max="13" width="14" customWidth="1"/>
    <col min="14" max="14" width="13.5703125" customWidth="1"/>
  </cols>
  <sheetData>
    <row r="1" spans="1:14" x14ac:dyDescent="0.25">
      <c r="A1" t="s">
        <v>8</v>
      </c>
    </row>
    <row r="2" spans="1:14" ht="15.75" thickBot="1" x14ac:dyDescent="0.3"/>
    <row r="3" spans="1:14" ht="18" thickBot="1" x14ac:dyDescent="0.3">
      <c r="B3" s="195" t="s">
        <v>9</v>
      </c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7"/>
    </row>
    <row r="4" spans="1:14" ht="15.75" thickBot="1" x14ac:dyDescent="0.3">
      <c r="B4" s="198" t="s">
        <v>48</v>
      </c>
      <c r="C4" s="203" t="s">
        <v>7</v>
      </c>
      <c r="D4" s="204"/>
      <c r="E4" s="205"/>
      <c r="F4" s="203" t="s">
        <v>6</v>
      </c>
      <c r="G4" s="204"/>
      <c r="H4" s="205"/>
      <c r="I4" s="200" t="s">
        <v>44</v>
      </c>
      <c r="J4" s="203" t="s">
        <v>46</v>
      </c>
      <c r="K4" s="204"/>
      <c r="L4" s="205"/>
      <c r="M4" s="200" t="s">
        <v>47</v>
      </c>
      <c r="N4" s="190" t="s">
        <v>45</v>
      </c>
    </row>
    <row r="5" spans="1:14" ht="15.75" thickBot="1" x14ac:dyDescent="0.3">
      <c r="B5" s="199"/>
      <c r="C5" s="37">
        <v>-6</v>
      </c>
      <c r="D5" s="38">
        <v>-7</v>
      </c>
      <c r="E5" s="39">
        <v>-8</v>
      </c>
      <c r="F5" s="37">
        <v>-6</v>
      </c>
      <c r="G5" s="38">
        <v>-7</v>
      </c>
      <c r="H5" s="39">
        <v>-8</v>
      </c>
      <c r="I5" s="201"/>
      <c r="J5" s="37">
        <v>-6</v>
      </c>
      <c r="K5" s="38">
        <v>-7</v>
      </c>
      <c r="L5" s="39">
        <v>-8</v>
      </c>
      <c r="M5" s="201"/>
      <c r="N5" s="191"/>
    </row>
    <row r="6" spans="1:14" x14ac:dyDescent="0.25">
      <c r="B6" s="32" t="s">
        <v>0</v>
      </c>
      <c r="C6" s="3" t="s">
        <v>36</v>
      </c>
      <c r="D6" s="4" t="s">
        <v>11</v>
      </c>
      <c r="E6" s="5" t="s">
        <v>17</v>
      </c>
      <c r="F6" s="12">
        <v>18000000000</v>
      </c>
      <c r="G6" s="13">
        <v>20000000000</v>
      </c>
      <c r="H6" s="14">
        <v>30000000000</v>
      </c>
      <c r="I6" s="35">
        <f t="shared" ref="I6:I11" si="0">AVERAGE(F6:H6)</f>
        <v>22666666666.666668</v>
      </c>
      <c r="J6" s="21">
        <f t="shared" ref="J6:L11" si="1">LOG(F6)</f>
        <v>10.255272505103306</v>
      </c>
      <c r="K6" s="22">
        <f t="shared" si="1"/>
        <v>10.301029995663981</v>
      </c>
      <c r="L6" s="23">
        <f t="shared" si="1"/>
        <v>10.477121254719663</v>
      </c>
      <c r="M6" s="30">
        <f t="shared" ref="M6:M11" si="2">AVERAGE(J6:L6)</f>
        <v>10.344474585162317</v>
      </c>
      <c r="N6" s="62">
        <f t="shared" ref="N6:N11" si="3">STDEV(J6:L6)</f>
        <v>0.11713151238712123</v>
      </c>
    </row>
    <row r="7" spans="1:14" x14ac:dyDescent="0.25">
      <c r="B7" s="33" t="s">
        <v>1</v>
      </c>
      <c r="C7" s="6" t="s">
        <v>35</v>
      </c>
      <c r="D7" s="7" t="s">
        <v>12</v>
      </c>
      <c r="E7" s="8" t="s">
        <v>18</v>
      </c>
      <c r="F7" s="15">
        <v>19400000000</v>
      </c>
      <c r="G7" s="16">
        <v>29500000000</v>
      </c>
      <c r="H7" s="17">
        <v>35000000000</v>
      </c>
      <c r="I7" s="1">
        <f t="shared" si="0"/>
        <v>27966666666.666668</v>
      </c>
      <c r="J7" s="24">
        <f t="shared" si="1"/>
        <v>10.287801729930226</v>
      </c>
      <c r="K7" s="25">
        <f t="shared" si="1"/>
        <v>10.469822015978163</v>
      </c>
      <c r="L7" s="26">
        <f t="shared" si="1"/>
        <v>10.544068044350276</v>
      </c>
      <c r="M7" s="2">
        <f t="shared" si="2"/>
        <v>10.433897263419555</v>
      </c>
      <c r="N7" s="63">
        <f t="shared" si="3"/>
        <v>0.13185615974010012</v>
      </c>
    </row>
    <row r="8" spans="1:14" x14ac:dyDescent="0.25">
      <c r="B8" s="33" t="s">
        <v>2</v>
      </c>
      <c r="C8" s="6" t="s">
        <v>34</v>
      </c>
      <c r="D8" s="7" t="s">
        <v>13</v>
      </c>
      <c r="E8" s="8" t="s">
        <v>19</v>
      </c>
      <c r="F8" s="15">
        <v>24900000000</v>
      </c>
      <c r="G8" s="16">
        <v>40500000000</v>
      </c>
      <c r="H8" s="17">
        <v>55000000000</v>
      </c>
      <c r="I8" s="1">
        <f t="shared" si="0"/>
        <v>40133333333.333336</v>
      </c>
      <c r="J8" s="24">
        <f t="shared" si="1"/>
        <v>10.396199347095736</v>
      </c>
      <c r="K8" s="25">
        <f t="shared" si="1"/>
        <v>10.607455023214669</v>
      </c>
      <c r="L8" s="26">
        <f t="shared" si="1"/>
        <v>10.740362689494244</v>
      </c>
      <c r="M8" s="2">
        <f t="shared" si="2"/>
        <v>10.581339019934884</v>
      </c>
      <c r="N8" s="63">
        <f t="shared" si="3"/>
        <v>0.17356161955688953</v>
      </c>
    </row>
    <row r="9" spans="1:14" x14ac:dyDescent="0.25">
      <c r="B9" s="33" t="s">
        <v>3</v>
      </c>
      <c r="C9" s="6" t="s">
        <v>37</v>
      </c>
      <c r="D9" s="7" t="s">
        <v>14</v>
      </c>
      <c r="E9" s="8" t="s">
        <v>17</v>
      </c>
      <c r="F9" s="15">
        <v>20350000000</v>
      </c>
      <c r="G9" s="16">
        <v>27500000000</v>
      </c>
      <c r="H9" s="17">
        <v>30000000000</v>
      </c>
      <c r="I9" s="1">
        <f t="shared" si="0"/>
        <v>25950000000</v>
      </c>
      <c r="J9" s="24">
        <f t="shared" si="1"/>
        <v>10.308564413561239</v>
      </c>
      <c r="K9" s="25">
        <f t="shared" si="1"/>
        <v>10.439332693830263</v>
      </c>
      <c r="L9" s="26">
        <f t="shared" si="1"/>
        <v>10.477121254719663</v>
      </c>
      <c r="M9" s="2">
        <f t="shared" si="2"/>
        <v>10.408339454037055</v>
      </c>
      <c r="N9" s="63">
        <f t="shared" si="3"/>
        <v>8.8449351947801028E-2</v>
      </c>
    </row>
    <row r="10" spans="1:14" x14ac:dyDescent="0.25">
      <c r="B10" s="33" t="s">
        <v>4</v>
      </c>
      <c r="C10" s="6" t="s">
        <v>33</v>
      </c>
      <c r="D10" s="7" t="s">
        <v>15</v>
      </c>
      <c r="E10" s="8" t="s">
        <v>17</v>
      </c>
      <c r="F10" s="15">
        <v>21450000000</v>
      </c>
      <c r="G10" s="16">
        <v>35000000000</v>
      </c>
      <c r="H10" s="17">
        <v>30000000000</v>
      </c>
      <c r="I10" s="1">
        <f t="shared" si="0"/>
        <v>28816666666.666668</v>
      </c>
      <c r="J10" s="24">
        <f t="shared" si="1"/>
        <v>10.331427296520744</v>
      </c>
      <c r="K10" s="25">
        <f t="shared" si="1"/>
        <v>10.544068044350276</v>
      </c>
      <c r="L10" s="26">
        <f t="shared" si="1"/>
        <v>10.477121254719663</v>
      </c>
      <c r="M10" s="2">
        <f t="shared" si="2"/>
        <v>10.450872198530227</v>
      </c>
      <c r="N10" s="63">
        <f t="shared" si="3"/>
        <v>0.10872341800413908</v>
      </c>
    </row>
    <row r="11" spans="1:14" ht="15.75" thickBot="1" x14ac:dyDescent="0.3">
      <c r="B11" s="34" t="s">
        <v>5</v>
      </c>
      <c r="C11" s="9" t="s">
        <v>32</v>
      </c>
      <c r="D11" s="10" t="s">
        <v>16</v>
      </c>
      <c r="E11" s="11" t="s">
        <v>20</v>
      </c>
      <c r="F11" s="18">
        <v>19700000000</v>
      </c>
      <c r="G11" s="19">
        <v>31000000000</v>
      </c>
      <c r="H11" s="20">
        <v>30000000000</v>
      </c>
      <c r="I11" s="36">
        <f t="shared" si="0"/>
        <v>26900000000</v>
      </c>
      <c r="J11" s="27">
        <f t="shared" si="1"/>
        <v>10.294466226161592</v>
      </c>
      <c r="K11" s="28">
        <f t="shared" si="1"/>
        <v>10.491361693834273</v>
      </c>
      <c r="L11" s="29">
        <f t="shared" si="1"/>
        <v>10.477121254719663</v>
      </c>
      <c r="M11" s="31">
        <f t="shared" si="2"/>
        <v>10.420983058238511</v>
      </c>
      <c r="N11" s="64">
        <f t="shared" si="3"/>
        <v>0.10979790128061796</v>
      </c>
    </row>
    <row r="12" spans="1:14" ht="18" thickBot="1" x14ac:dyDescent="0.3">
      <c r="B12" s="192" t="s">
        <v>10</v>
      </c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4"/>
    </row>
    <row r="13" spans="1:14" ht="15.75" thickBot="1" x14ac:dyDescent="0.3">
      <c r="B13" s="198" t="s">
        <v>48</v>
      </c>
      <c r="C13" s="206" t="s">
        <v>7</v>
      </c>
      <c r="D13" s="206"/>
      <c r="E13" s="190"/>
      <c r="F13" s="206" t="s">
        <v>6</v>
      </c>
      <c r="G13" s="206"/>
      <c r="H13" s="190"/>
      <c r="I13" s="202" t="s">
        <v>44</v>
      </c>
      <c r="J13" s="203" t="s">
        <v>46</v>
      </c>
      <c r="K13" s="204"/>
      <c r="L13" s="205"/>
      <c r="M13" s="202" t="s">
        <v>47</v>
      </c>
      <c r="N13" s="190" t="s">
        <v>45</v>
      </c>
    </row>
    <row r="14" spans="1:14" ht="15.75" thickBot="1" x14ac:dyDescent="0.3">
      <c r="B14" s="199"/>
      <c r="C14" s="37">
        <v>-6</v>
      </c>
      <c r="D14" s="38">
        <v>-7</v>
      </c>
      <c r="E14" s="39">
        <v>-8</v>
      </c>
      <c r="F14" s="61">
        <v>-6</v>
      </c>
      <c r="G14" s="38">
        <v>-7</v>
      </c>
      <c r="H14" s="39">
        <v>-8</v>
      </c>
      <c r="I14" s="201"/>
      <c r="J14" s="58">
        <v>-6</v>
      </c>
      <c r="K14" s="59">
        <v>-7</v>
      </c>
      <c r="L14" s="60">
        <v>-8</v>
      </c>
      <c r="M14" s="201"/>
      <c r="N14" s="191"/>
    </row>
    <row r="15" spans="1:14" x14ac:dyDescent="0.25">
      <c r="B15" s="65" t="s">
        <v>0</v>
      </c>
      <c r="C15" s="40" t="s">
        <v>43</v>
      </c>
      <c r="D15" s="41" t="s">
        <v>21</v>
      </c>
      <c r="E15" s="42" t="s">
        <v>27</v>
      </c>
      <c r="F15" s="45">
        <v>24600000000</v>
      </c>
      <c r="G15" s="46">
        <v>42000000000</v>
      </c>
      <c r="H15" s="47">
        <v>50000000000</v>
      </c>
      <c r="I15" s="35">
        <f t="shared" ref="I15:I20" si="4">AVERAGE(F15:H15)</f>
        <v>38866666666.666664</v>
      </c>
      <c r="J15" s="50">
        <f t="shared" ref="J15:L20" si="5">LOG(F15)</f>
        <v>10.390935107103379</v>
      </c>
      <c r="K15" s="51">
        <f t="shared" si="5"/>
        <v>10.623249290397901</v>
      </c>
      <c r="L15" s="52">
        <f t="shared" si="5"/>
        <v>10.698970004336019</v>
      </c>
      <c r="M15" s="30">
        <f t="shared" ref="M15:M19" si="6">AVERAGE(J15:L15)</f>
        <v>10.5710514672791</v>
      </c>
      <c r="N15" s="55">
        <f t="shared" ref="N15:N20" si="7">STDEV(J15:L15)</f>
        <v>0.16051427983838984</v>
      </c>
    </row>
    <row r="16" spans="1:14" x14ac:dyDescent="0.25">
      <c r="B16" s="33" t="s">
        <v>1</v>
      </c>
      <c r="C16" s="43" t="s">
        <v>42</v>
      </c>
      <c r="D16" s="7" t="s">
        <v>22</v>
      </c>
      <c r="E16" s="8" t="s">
        <v>29</v>
      </c>
      <c r="F16" s="48">
        <v>16100000000</v>
      </c>
      <c r="G16" s="16">
        <v>28500000000</v>
      </c>
      <c r="H16" s="17">
        <v>25000000000</v>
      </c>
      <c r="I16" s="1">
        <f t="shared" si="4"/>
        <v>23200000000</v>
      </c>
      <c r="J16" s="53">
        <f t="shared" si="5"/>
        <v>10.20682587603185</v>
      </c>
      <c r="K16" s="25">
        <f t="shared" si="5"/>
        <v>10.45484486000851</v>
      </c>
      <c r="L16" s="26">
        <f t="shared" si="5"/>
        <v>10.397940008672037</v>
      </c>
      <c r="M16" s="2">
        <f t="shared" si="6"/>
        <v>10.353203581570799</v>
      </c>
      <c r="N16" s="56">
        <f t="shared" si="7"/>
        <v>0.12992061051096557</v>
      </c>
    </row>
    <row r="17" spans="2:14" x14ac:dyDescent="0.25">
      <c r="B17" s="33" t="s">
        <v>2</v>
      </c>
      <c r="C17" s="43" t="s">
        <v>41</v>
      </c>
      <c r="D17" s="7" t="s">
        <v>23</v>
      </c>
      <c r="E17" s="8" t="s">
        <v>58</v>
      </c>
      <c r="F17" s="48">
        <v>22600000000</v>
      </c>
      <c r="G17" s="16">
        <v>40500000000</v>
      </c>
      <c r="H17" s="17">
        <v>45000000000</v>
      </c>
      <c r="I17" s="1">
        <f t="shared" si="4"/>
        <v>36033333333.333336</v>
      </c>
      <c r="J17" s="53">
        <f t="shared" si="5"/>
        <v>10.354108439147401</v>
      </c>
      <c r="K17" s="25">
        <f t="shared" si="5"/>
        <v>10.607455023214669</v>
      </c>
      <c r="L17" s="26">
        <f t="shared" si="5"/>
        <v>10.653212513775344</v>
      </c>
      <c r="M17" s="2">
        <f t="shared" si="6"/>
        <v>10.538258658712472</v>
      </c>
      <c r="N17" s="56">
        <f t="shared" si="7"/>
        <v>0.16111149713785247</v>
      </c>
    </row>
    <row r="18" spans="2:14" x14ac:dyDescent="0.25">
      <c r="B18" s="33" t="s">
        <v>3</v>
      </c>
      <c r="C18" s="43" t="s">
        <v>40</v>
      </c>
      <c r="D18" s="7" t="s">
        <v>24</v>
      </c>
      <c r="E18" s="8" t="s">
        <v>54</v>
      </c>
      <c r="F18" s="48">
        <v>25200000000</v>
      </c>
      <c r="G18" s="16">
        <v>33500000000</v>
      </c>
      <c r="H18" s="17">
        <v>50000000000</v>
      </c>
      <c r="I18" s="1">
        <f t="shared" si="4"/>
        <v>36233333333.333336</v>
      </c>
      <c r="J18" s="53">
        <f t="shared" si="5"/>
        <v>10.401400540781545</v>
      </c>
      <c r="K18" s="25">
        <f t="shared" si="5"/>
        <v>10.525044807036846</v>
      </c>
      <c r="L18" s="26">
        <f t="shared" si="5"/>
        <v>10.698970004336019</v>
      </c>
      <c r="M18" s="2">
        <f t="shared" si="6"/>
        <v>10.541805117384802</v>
      </c>
      <c r="N18" s="56">
        <f t="shared" si="7"/>
        <v>0.1494910613121877</v>
      </c>
    </row>
    <row r="19" spans="2:14" x14ac:dyDescent="0.25">
      <c r="B19" s="33" t="s">
        <v>4</v>
      </c>
      <c r="C19" s="43" t="s">
        <v>39</v>
      </c>
      <c r="D19" s="7" t="s">
        <v>25</v>
      </c>
      <c r="E19" s="8" t="s">
        <v>31</v>
      </c>
      <c r="F19" s="48">
        <v>24000000000</v>
      </c>
      <c r="G19" s="16">
        <v>35000000000</v>
      </c>
      <c r="H19" s="17">
        <v>35000000000</v>
      </c>
      <c r="I19" s="1">
        <f t="shared" si="4"/>
        <v>31333333333.333332</v>
      </c>
      <c r="J19" s="53">
        <f t="shared" si="5"/>
        <v>10.380211241711606</v>
      </c>
      <c r="K19" s="25">
        <f t="shared" si="5"/>
        <v>10.544068044350276</v>
      </c>
      <c r="L19" s="26">
        <f t="shared" si="5"/>
        <v>10.544068044350276</v>
      </c>
      <c r="M19" s="2">
        <f t="shared" si="6"/>
        <v>10.489449110137386</v>
      </c>
      <c r="N19" s="56">
        <f t="shared" si="7"/>
        <v>9.4602769111987103E-2</v>
      </c>
    </row>
    <row r="20" spans="2:14" ht="15.75" thickBot="1" x14ac:dyDescent="0.3">
      <c r="B20" s="34" t="s">
        <v>5</v>
      </c>
      <c r="C20" s="44" t="s">
        <v>38</v>
      </c>
      <c r="D20" s="10" t="s">
        <v>26</v>
      </c>
      <c r="E20" s="11" t="s">
        <v>29</v>
      </c>
      <c r="F20" s="49">
        <v>18050000000</v>
      </c>
      <c r="G20" s="19">
        <v>25500000000</v>
      </c>
      <c r="H20" s="20">
        <v>25000000000</v>
      </c>
      <c r="I20" s="36">
        <f t="shared" si="4"/>
        <v>22850000000</v>
      </c>
      <c r="J20" s="54">
        <f t="shared" si="5"/>
        <v>10.256477206241676</v>
      </c>
      <c r="K20" s="28">
        <f t="shared" si="5"/>
        <v>10.406540180433955</v>
      </c>
      <c r="L20" s="29">
        <f t="shared" si="5"/>
        <v>10.397940008672037</v>
      </c>
      <c r="M20" s="31">
        <f>AVERAGE(J20:L20)</f>
        <v>10.353652465115891</v>
      </c>
      <c r="N20" s="57">
        <f t="shared" si="7"/>
        <v>8.4266030768847811E-2</v>
      </c>
    </row>
    <row r="21" spans="2:14" ht="18" thickBot="1" x14ac:dyDescent="0.3">
      <c r="B21" s="207" t="s">
        <v>52</v>
      </c>
      <c r="C21" s="208"/>
      <c r="D21" s="208"/>
      <c r="E21" s="208"/>
      <c r="F21" s="208"/>
      <c r="G21" s="208"/>
      <c r="H21" s="208"/>
      <c r="I21" s="208"/>
      <c r="J21" s="208"/>
      <c r="K21" s="208"/>
      <c r="L21" s="208"/>
      <c r="M21" s="208"/>
      <c r="N21" s="209"/>
    </row>
    <row r="22" spans="2:14" ht="15.75" thickBot="1" x14ac:dyDescent="0.3">
      <c r="B22" s="198" t="s">
        <v>48</v>
      </c>
      <c r="C22" s="206" t="s">
        <v>7</v>
      </c>
      <c r="D22" s="206"/>
      <c r="E22" s="190"/>
      <c r="F22" s="206" t="s">
        <v>6</v>
      </c>
      <c r="G22" s="206"/>
      <c r="H22" s="190"/>
      <c r="I22" s="202" t="s">
        <v>44</v>
      </c>
      <c r="J22" s="203" t="s">
        <v>46</v>
      </c>
      <c r="K22" s="204"/>
      <c r="L22" s="205"/>
      <c r="M22" s="202" t="s">
        <v>47</v>
      </c>
      <c r="N22" s="190" t="s">
        <v>45</v>
      </c>
    </row>
    <row r="23" spans="2:14" ht="15.75" thickBot="1" x14ac:dyDescent="0.3">
      <c r="B23" s="199"/>
      <c r="C23" s="37">
        <v>-6</v>
      </c>
      <c r="D23" s="38">
        <v>-7</v>
      </c>
      <c r="E23" s="39">
        <v>-8</v>
      </c>
      <c r="F23" s="61">
        <v>-6</v>
      </c>
      <c r="G23" s="38">
        <v>-7</v>
      </c>
      <c r="H23" s="39">
        <v>-8</v>
      </c>
      <c r="I23" s="201"/>
      <c r="J23" s="58">
        <v>-6</v>
      </c>
      <c r="K23" s="59">
        <v>-7</v>
      </c>
      <c r="L23" s="60">
        <v>-8</v>
      </c>
      <c r="M23" s="201"/>
      <c r="N23" s="191"/>
    </row>
    <row r="24" spans="2:14" x14ac:dyDescent="0.25">
      <c r="B24" s="65" t="s">
        <v>0</v>
      </c>
      <c r="C24" s="40" t="s">
        <v>137</v>
      </c>
      <c r="D24" s="41" t="s">
        <v>62</v>
      </c>
      <c r="E24" s="42" t="s">
        <v>88</v>
      </c>
      <c r="F24" s="45">
        <v>10700000000</v>
      </c>
      <c r="G24" s="46">
        <v>17500000000</v>
      </c>
      <c r="H24" s="47">
        <v>15000000000</v>
      </c>
      <c r="I24" s="35">
        <f>AVERAGE(F24:H24)</f>
        <v>14400000000</v>
      </c>
      <c r="J24" s="50">
        <f>LOG(F24)</f>
        <v>10.02938377768521</v>
      </c>
      <c r="K24" s="50">
        <f>LOG(G24)</f>
        <v>10.243038048686294</v>
      </c>
      <c r="L24" s="50">
        <f>LOG(H24)</f>
        <v>10.176091259055681</v>
      </c>
      <c r="M24" s="30">
        <f>AVERAGE(J24:L24)</f>
        <v>10.149504361809063</v>
      </c>
      <c r="N24" s="55">
        <f>STDEV(J24:L24)</f>
        <v>0.10928030109838169</v>
      </c>
    </row>
    <row r="25" spans="2:14" x14ac:dyDescent="0.25">
      <c r="B25" s="33" t="s">
        <v>1</v>
      </c>
      <c r="C25" s="43" t="s">
        <v>138</v>
      </c>
      <c r="D25" s="7" t="s">
        <v>139</v>
      </c>
      <c r="E25" s="8" t="s">
        <v>140</v>
      </c>
      <c r="F25" s="48">
        <v>14400000000</v>
      </c>
      <c r="G25" s="16">
        <v>20500000000</v>
      </c>
      <c r="H25" s="17">
        <v>30000000000</v>
      </c>
      <c r="I25" s="1">
        <f t="shared" ref="I25:I29" si="8">AVERAGE(F25:H25)</f>
        <v>21633333333.333332</v>
      </c>
      <c r="J25" s="53">
        <f t="shared" ref="J25:J29" si="9">LOG(F25)</f>
        <v>10.15836249209525</v>
      </c>
      <c r="K25" s="25">
        <f t="shared" ref="K25:K29" si="10">LOG(G25)</f>
        <v>10.311753861055754</v>
      </c>
      <c r="L25" s="26">
        <f t="shared" ref="L25:L29" si="11">LOG(H25)</f>
        <v>10.477121254719663</v>
      </c>
      <c r="M25" s="2">
        <f t="shared" ref="M25:M29" si="12">AVERAGE(J25:L25)</f>
        <v>10.315745869290224</v>
      </c>
      <c r="N25" s="56">
        <f t="shared" ref="N25:N29" si="13">STDEV(J25:L25)</f>
        <v>0.15941687264768953</v>
      </c>
    </row>
    <row r="26" spans="2:14" x14ac:dyDescent="0.25">
      <c r="B26" s="33" t="s">
        <v>2</v>
      </c>
      <c r="C26" s="43" t="s">
        <v>65</v>
      </c>
      <c r="D26" s="7" t="s">
        <v>142</v>
      </c>
      <c r="E26" s="8" t="s">
        <v>141</v>
      </c>
      <c r="F26" s="48">
        <v>10800000000</v>
      </c>
      <c r="G26" s="16">
        <v>14500000000</v>
      </c>
      <c r="H26" s="17">
        <v>10000000000</v>
      </c>
      <c r="I26" s="1">
        <f t="shared" si="8"/>
        <v>11766666666.666666</v>
      </c>
      <c r="J26" s="53">
        <f t="shared" si="9"/>
        <v>10.03342375548695</v>
      </c>
      <c r="K26" s="25">
        <f t="shared" si="10"/>
        <v>10.161368002234974</v>
      </c>
      <c r="L26" s="26">
        <f t="shared" si="11"/>
        <v>10</v>
      </c>
      <c r="M26" s="2">
        <f t="shared" si="12"/>
        <v>10.064930585907307</v>
      </c>
      <c r="N26" s="56">
        <f t="shared" si="13"/>
        <v>8.5172873079869552E-2</v>
      </c>
    </row>
    <row r="27" spans="2:14" x14ac:dyDescent="0.25">
      <c r="B27" s="33" t="s">
        <v>3</v>
      </c>
      <c r="C27" s="43" t="s">
        <v>143</v>
      </c>
      <c r="D27" s="7" t="s">
        <v>71</v>
      </c>
      <c r="E27" s="8"/>
      <c r="F27" s="48">
        <v>8400000000</v>
      </c>
      <c r="G27" s="16">
        <v>8500000000</v>
      </c>
      <c r="H27" s="17"/>
      <c r="I27" s="1">
        <f t="shared" si="8"/>
        <v>8450000000</v>
      </c>
      <c r="J27" s="53">
        <f t="shared" si="9"/>
        <v>9.924279286061882</v>
      </c>
      <c r="K27" s="25">
        <f t="shared" si="10"/>
        <v>9.9294189257142929</v>
      </c>
      <c r="L27" s="26"/>
      <c r="M27" s="2">
        <f>AVERAGE(J27:K27)</f>
        <v>9.9268491058880883</v>
      </c>
      <c r="N27" s="56">
        <f t="shared" si="13"/>
        <v>3.6342740510749618E-3</v>
      </c>
    </row>
    <row r="28" spans="2:14" x14ac:dyDescent="0.25">
      <c r="B28" s="33" t="s">
        <v>4</v>
      </c>
      <c r="C28" s="43" t="s">
        <v>144</v>
      </c>
      <c r="D28" s="7" t="s">
        <v>145</v>
      </c>
      <c r="E28" s="8" t="s">
        <v>141</v>
      </c>
      <c r="F28" s="48">
        <v>10300000000</v>
      </c>
      <c r="G28" s="16">
        <v>13000000000</v>
      </c>
      <c r="H28" s="17">
        <v>10000000000</v>
      </c>
      <c r="I28" s="1">
        <f t="shared" si="8"/>
        <v>11100000000</v>
      </c>
      <c r="J28" s="53">
        <f t="shared" si="9"/>
        <v>10.012837224705173</v>
      </c>
      <c r="K28" s="25">
        <f t="shared" si="10"/>
        <v>10.113943352306837</v>
      </c>
      <c r="L28" s="26">
        <f t="shared" si="11"/>
        <v>10</v>
      </c>
      <c r="M28" s="2">
        <f t="shared" si="12"/>
        <v>10.042260192337336</v>
      </c>
      <c r="N28" s="56">
        <f t="shared" si="13"/>
        <v>6.2410376957221673E-2</v>
      </c>
    </row>
    <row r="29" spans="2:14" ht="15.75" thickBot="1" x14ac:dyDescent="0.3">
      <c r="B29" s="34" t="s">
        <v>5</v>
      </c>
      <c r="C29" s="44" t="s">
        <v>146</v>
      </c>
      <c r="D29" s="10" t="s">
        <v>145</v>
      </c>
      <c r="E29" s="11" t="s">
        <v>56</v>
      </c>
      <c r="F29" s="49">
        <v>9150000000</v>
      </c>
      <c r="G29" s="19">
        <v>13000000000</v>
      </c>
      <c r="H29" s="20">
        <v>10000000000</v>
      </c>
      <c r="I29" s="36">
        <f t="shared" si="8"/>
        <v>10716666666.666666</v>
      </c>
      <c r="J29" s="54">
        <f t="shared" si="9"/>
        <v>9.9614210940664485</v>
      </c>
      <c r="K29" s="28">
        <f t="shared" si="10"/>
        <v>10.113943352306837</v>
      </c>
      <c r="L29" s="29">
        <f t="shared" si="11"/>
        <v>10</v>
      </c>
      <c r="M29" s="31">
        <f t="shared" si="12"/>
        <v>10.025121482124428</v>
      </c>
      <c r="N29" s="57">
        <f t="shared" si="13"/>
        <v>7.9303697661476796E-2</v>
      </c>
    </row>
    <row r="32" spans="2:14" x14ac:dyDescent="0.25">
      <c r="C32" s="68" t="s">
        <v>101</v>
      </c>
      <c r="H32" s="68" t="s">
        <v>102</v>
      </c>
    </row>
    <row r="33" spans="2:11" x14ac:dyDescent="0.25">
      <c r="C33" t="s">
        <v>99</v>
      </c>
      <c r="E33" t="s">
        <v>100</v>
      </c>
      <c r="H33" t="s">
        <v>99</v>
      </c>
      <c r="J33" t="s">
        <v>100</v>
      </c>
    </row>
    <row r="34" spans="2:11" ht="28.5" customHeight="1" thickBot="1" x14ac:dyDescent="0.3">
      <c r="C34" s="67" t="s">
        <v>47</v>
      </c>
      <c r="D34" s="66" t="s">
        <v>45</v>
      </c>
      <c r="E34" s="67" t="s">
        <v>47</v>
      </c>
      <c r="F34" s="67" t="s">
        <v>45</v>
      </c>
      <c r="H34" s="67" t="s">
        <v>47</v>
      </c>
      <c r="I34" s="66" t="s">
        <v>45</v>
      </c>
      <c r="J34" s="67" t="s">
        <v>47</v>
      </c>
      <c r="K34" s="67" t="s">
        <v>45</v>
      </c>
    </row>
    <row r="35" spans="2:11" x14ac:dyDescent="0.25">
      <c r="B35" s="32" t="s">
        <v>0</v>
      </c>
      <c r="C35" s="30">
        <v>10.344474585162317</v>
      </c>
      <c r="D35" s="62">
        <v>0.11713151238712123</v>
      </c>
      <c r="E35" s="30">
        <v>10.5710514672791</v>
      </c>
      <c r="F35" s="55">
        <v>0.16051427983838984</v>
      </c>
      <c r="H35" s="30">
        <v>10.24467310603657</v>
      </c>
      <c r="I35" s="62">
        <v>0.39564612234700797</v>
      </c>
      <c r="J35" s="30">
        <v>10.359449349851786</v>
      </c>
      <c r="K35" s="55">
        <v>0.54447217602864639</v>
      </c>
    </row>
    <row r="36" spans="2:11" x14ac:dyDescent="0.25">
      <c r="B36" s="33" t="s">
        <v>1</v>
      </c>
      <c r="C36" s="2">
        <v>10.433897263419555</v>
      </c>
      <c r="D36" s="63">
        <v>0.13185615974010012</v>
      </c>
      <c r="E36" s="2">
        <v>10.353203581570799</v>
      </c>
      <c r="F36" s="56">
        <v>0.12992061051096557</v>
      </c>
      <c r="H36" s="2">
        <v>10.226400231909016</v>
      </c>
      <c r="I36" s="63">
        <v>0.2346145103338137</v>
      </c>
      <c r="J36" s="2">
        <v>10.168258865346276</v>
      </c>
      <c r="K36" s="56">
        <v>0.37241156454867275</v>
      </c>
    </row>
    <row r="37" spans="2:11" x14ac:dyDescent="0.25">
      <c r="B37" s="33" t="s">
        <v>2</v>
      </c>
      <c r="C37" s="2">
        <v>10.581339019934884</v>
      </c>
      <c r="D37" s="63">
        <v>0.17356161955688953</v>
      </c>
      <c r="E37" s="2">
        <v>10.567308717285439</v>
      </c>
      <c r="F37" s="56">
        <v>0.19623170204524282</v>
      </c>
      <c r="H37" s="2">
        <v>10.316950486296182</v>
      </c>
      <c r="I37" s="63">
        <v>0.31566675231952335</v>
      </c>
      <c r="J37" s="2">
        <v>10.385334556463466</v>
      </c>
      <c r="K37" s="56">
        <v>0.41824555674115987</v>
      </c>
    </row>
    <row r="38" spans="2:11" x14ac:dyDescent="0.25">
      <c r="B38" s="33" t="s">
        <v>3</v>
      </c>
      <c r="C38" s="2">
        <v>10.408339454037055</v>
      </c>
      <c r="D38" s="63">
        <v>8.8449351947801028E-2</v>
      </c>
      <c r="E38" s="2">
        <v>10.579786234820416</v>
      </c>
      <c r="F38" s="56">
        <v>0.21114726458413841</v>
      </c>
      <c r="H38" s="2">
        <v>10.152311700732485</v>
      </c>
      <c r="I38" s="63">
        <v>0.25027937644240456</v>
      </c>
      <c r="J38" s="2">
        <v>10.224340302376298</v>
      </c>
      <c r="K38" s="56">
        <v>0.28546761119939401</v>
      </c>
    </row>
    <row r="39" spans="2:11" x14ac:dyDescent="0.25">
      <c r="B39" s="33" t="s">
        <v>4</v>
      </c>
      <c r="C39" s="2">
        <v>10.450872198530227</v>
      </c>
      <c r="D39" s="63">
        <v>0.10872341800413908</v>
      </c>
      <c r="E39" s="2">
        <v>10.489449110137386</v>
      </c>
      <c r="F39" s="56">
        <v>9.4602769111987103E-2</v>
      </c>
      <c r="H39" s="2">
        <v>10.154007814878545</v>
      </c>
      <c r="I39" s="63">
        <v>0.32479830599279808</v>
      </c>
      <c r="J39" s="2">
        <v>10.053088777031165</v>
      </c>
      <c r="K39" s="56">
        <v>0.41996049244922129</v>
      </c>
    </row>
    <row r="40" spans="2:11" ht="15.75" thickBot="1" x14ac:dyDescent="0.3">
      <c r="B40" s="34" t="s">
        <v>5</v>
      </c>
      <c r="C40" s="31">
        <v>10.420983058238511</v>
      </c>
      <c r="D40" s="64">
        <v>0.10979790128061796</v>
      </c>
      <c r="E40" s="31">
        <v>10.353652465115891</v>
      </c>
      <c r="F40" s="57">
        <v>8.4266030768847811E-2</v>
      </c>
      <c r="H40" s="31">
        <v>10.024572783448708</v>
      </c>
      <c r="I40" s="64">
        <v>0.44077609389746902</v>
      </c>
      <c r="J40" s="31">
        <v>9.8227824434707198</v>
      </c>
      <c r="K40" s="57">
        <v>0.18936410347064669</v>
      </c>
    </row>
  </sheetData>
  <mergeCells count="24">
    <mergeCell ref="B21:N21"/>
    <mergeCell ref="B22:B23"/>
    <mergeCell ref="C22:E22"/>
    <mergeCell ref="F22:H22"/>
    <mergeCell ref="I22:I23"/>
    <mergeCell ref="J22:L22"/>
    <mergeCell ref="M22:M23"/>
    <mergeCell ref="N22:N23"/>
    <mergeCell ref="N13:N14"/>
    <mergeCell ref="N4:N5"/>
    <mergeCell ref="B12:N12"/>
    <mergeCell ref="B3:N3"/>
    <mergeCell ref="B4:B5"/>
    <mergeCell ref="B13:B14"/>
    <mergeCell ref="I4:I5"/>
    <mergeCell ref="I13:I14"/>
    <mergeCell ref="M4:M5"/>
    <mergeCell ref="J4:L4"/>
    <mergeCell ref="J13:L13"/>
    <mergeCell ref="M13:M14"/>
    <mergeCell ref="C13:E13"/>
    <mergeCell ref="F13:H13"/>
    <mergeCell ref="C4:E4"/>
    <mergeCell ref="F4:H4"/>
  </mergeCells>
  <pageMargins left="0.7" right="0.7" top="0.75" bottom="0.75" header="0.3" footer="0.3"/>
  <pageSetup paperSize="0" orientation="portrait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41"/>
  <sheetViews>
    <sheetView zoomScale="70" workbookViewId="0">
      <selection activeCell="A54" sqref="A54"/>
    </sheetView>
  </sheetViews>
  <sheetFormatPr defaultRowHeight="15" x14ac:dyDescent="0.25"/>
  <cols>
    <col min="3" max="5" width="8.85546875" bestFit="1" customWidth="1"/>
    <col min="6" max="6" width="11.28515625" customWidth="1"/>
    <col min="7" max="7" width="11.85546875" customWidth="1"/>
    <col min="8" max="8" width="11.28515625" customWidth="1"/>
    <col min="9" max="9" width="15.140625" customWidth="1"/>
    <col min="10" max="12" width="8.85546875" bestFit="1" customWidth="1"/>
    <col min="13" max="13" width="14.7109375" customWidth="1"/>
    <col min="14" max="14" width="8.85546875" bestFit="1" customWidth="1"/>
    <col min="15" max="16" width="12.140625" bestFit="1" customWidth="1"/>
    <col min="17" max="17" width="8.85546875" bestFit="1" customWidth="1"/>
    <col min="22" max="23" width="33" customWidth="1"/>
    <col min="24" max="24" width="30.5703125" customWidth="1"/>
  </cols>
  <sheetData>
    <row r="1" spans="1:24" x14ac:dyDescent="0.25">
      <c r="A1" t="s">
        <v>49</v>
      </c>
    </row>
    <row r="2" spans="1:24" ht="15.75" thickBot="1" x14ac:dyDescent="0.3"/>
    <row r="3" spans="1:24" ht="18" thickBot="1" x14ac:dyDescent="0.3">
      <c r="B3" s="195" t="s">
        <v>9</v>
      </c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7"/>
      <c r="O3" s="70" t="s">
        <v>105</v>
      </c>
      <c r="P3" s="70" t="s">
        <v>106</v>
      </c>
      <c r="Q3" s="212" t="s">
        <v>107</v>
      </c>
      <c r="U3" s="195" t="s">
        <v>254</v>
      </c>
      <c r="V3" s="196"/>
      <c r="W3" s="196"/>
      <c r="X3" s="197"/>
    </row>
    <row r="4" spans="1:24" ht="15.75" customHeight="1" thickBot="1" x14ac:dyDescent="0.3">
      <c r="B4" s="198" t="s">
        <v>48</v>
      </c>
      <c r="C4" s="203" t="s">
        <v>7</v>
      </c>
      <c r="D4" s="204"/>
      <c r="E4" s="205"/>
      <c r="F4" s="203" t="s">
        <v>6</v>
      </c>
      <c r="G4" s="204"/>
      <c r="H4" s="205"/>
      <c r="I4" s="200" t="s">
        <v>44</v>
      </c>
      <c r="J4" s="203" t="s">
        <v>46</v>
      </c>
      <c r="K4" s="204"/>
      <c r="L4" s="205"/>
      <c r="M4" s="200" t="s">
        <v>47</v>
      </c>
      <c r="N4" s="190" t="s">
        <v>45</v>
      </c>
      <c r="O4" s="214" t="s">
        <v>44</v>
      </c>
      <c r="P4" s="212" t="s">
        <v>44</v>
      </c>
      <c r="Q4" s="212"/>
      <c r="U4" s="198" t="s">
        <v>48</v>
      </c>
      <c r="V4" s="200" t="s">
        <v>249</v>
      </c>
      <c r="W4" s="200" t="s">
        <v>250</v>
      </c>
      <c r="X4" s="200" t="s">
        <v>248</v>
      </c>
    </row>
    <row r="5" spans="1:24" ht="15.75" thickBot="1" x14ac:dyDescent="0.3">
      <c r="B5" s="199"/>
      <c r="C5" s="37">
        <v>-6</v>
      </c>
      <c r="D5" s="38">
        <v>-7</v>
      </c>
      <c r="E5" s="39">
        <v>-8</v>
      </c>
      <c r="F5" s="37">
        <v>-6</v>
      </c>
      <c r="G5" s="38">
        <v>-7</v>
      </c>
      <c r="H5" s="39">
        <v>-8</v>
      </c>
      <c r="I5" s="201"/>
      <c r="J5" s="37">
        <v>-6</v>
      </c>
      <c r="K5" s="38">
        <v>-7</v>
      </c>
      <c r="L5" s="39">
        <v>-8</v>
      </c>
      <c r="M5" s="201"/>
      <c r="N5" s="191"/>
      <c r="O5" s="214"/>
      <c r="P5" s="212"/>
      <c r="Q5" s="212"/>
      <c r="U5" s="199"/>
      <c r="V5" s="201"/>
      <c r="W5" s="201"/>
      <c r="X5" s="201"/>
    </row>
    <row r="6" spans="1:24" x14ac:dyDescent="0.25">
      <c r="B6" s="32" t="s">
        <v>0</v>
      </c>
      <c r="C6" s="3" t="s">
        <v>123</v>
      </c>
      <c r="D6" s="4" t="s">
        <v>109</v>
      </c>
      <c r="E6" s="5" t="s">
        <v>87</v>
      </c>
      <c r="F6" s="12">
        <v>11800000000</v>
      </c>
      <c r="G6" s="13">
        <v>16000000000</v>
      </c>
      <c r="H6" s="14">
        <v>15000000000</v>
      </c>
      <c r="I6" s="35">
        <f>AVERAGE(F6:H6)</f>
        <v>14266666666.666666</v>
      </c>
      <c r="J6" s="21">
        <f t="shared" ref="J6:L11" si="0">LOG(F6)</f>
        <v>10.071882007306126</v>
      </c>
      <c r="K6" s="22">
        <f t="shared" si="0"/>
        <v>10.204119982655925</v>
      </c>
      <c r="L6" s="23">
        <f t="shared" si="0"/>
        <v>10.176091259055681</v>
      </c>
      <c r="M6" s="30">
        <f t="shared" ref="M6:M11" si="1">AVERAGE(J6:L6)</f>
        <v>10.150697749672577</v>
      </c>
      <c r="N6" s="62">
        <f t="shared" ref="N6:N11" si="2">STDEV(J6:L6)</f>
        <v>6.9680293270377794E-2</v>
      </c>
      <c r="O6" s="74">
        <v>22666666666.666668</v>
      </c>
      <c r="P6" s="74">
        <v>14266666666.666666</v>
      </c>
      <c r="Q6" s="108">
        <f t="shared" ref="Q6:Q11" si="3">(P6/O6)*100</f>
        <v>62.941176470588232</v>
      </c>
      <c r="U6" s="32" t="s">
        <v>0</v>
      </c>
      <c r="V6" s="35">
        <v>22666666666.666668</v>
      </c>
      <c r="W6" s="35">
        <v>14266666666.666666</v>
      </c>
      <c r="X6" s="62">
        <f>(W6/V6)*100</f>
        <v>62.941176470588232</v>
      </c>
    </row>
    <row r="7" spans="1:24" x14ac:dyDescent="0.25">
      <c r="B7" s="33" t="s">
        <v>1</v>
      </c>
      <c r="C7" s="6" t="s">
        <v>124</v>
      </c>
      <c r="D7" s="7" t="s">
        <v>75</v>
      </c>
      <c r="E7" s="8" t="s">
        <v>129</v>
      </c>
      <c r="F7" s="15">
        <v>14400000000</v>
      </c>
      <c r="G7" s="16">
        <v>21000000000</v>
      </c>
      <c r="H7" s="17">
        <v>20000000000</v>
      </c>
      <c r="I7" s="1">
        <f t="shared" ref="I7:I11" si="4">AVERAGE(F7:H7)</f>
        <v>18466666666.666668</v>
      </c>
      <c r="J7" s="24">
        <f t="shared" si="0"/>
        <v>10.15836249209525</v>
      </c>
      <c r="K7" s="25">
        <f t="shared" si="0"/>
        <v>10.32221929473392</v>
      </c>
      <c r="L7" s="26">
        <f t="shared" si="0"/>
        <v>10.301029995663981</v>
      </c>
      <c r="M7" s="2">
        <f t="shared" si="1"/>
        <v>10.26053726083105</v>
      </c>
      <c r="N7" s="63">
        <f t="shared" si="2"/>
        <v>8.9117950624043749E-2</v>
      </c>
      <c r="O7" s="74">
        <v>27966666666.666668</v>
      </c>
      <c r="P7" s="74">
        <v>18466666666.666668</v>
      </c>
      <c r="Q7" s="108">
        <f t="shared" si="3"/>
        <v>66.030989272943984</v>
      </c>
      <c r="U7" s="33" t="s">
        <v>1</v>
      </c>
      <c r="V7" s="1">
        <v>27966666666.666668</v>
      </c>
      <c r="W7" s="1">
        <v>18466666666.666668</v>
      </c>
      <c r="X7" s="63">
        <f t="shared" ref="X7:X11" si="5">(W7/V7)*100</f>
        <v>66.030989272943984</v>
      </c>
    </row>
    <row r="8" spans="1:24" x14ac:dyDescent="0.25">
      <c r="B8" s="33" t="s">
        <v>2</v>
      </c>
      <c r="C8" s="6" t="s">
        <v>125</v>
      </c>
      <c r="D8" s="7" t="s">
        <v>77</v>
      </c>
      <c r="E8" s="8" t="s">
        <v>29</v>
      </c>
      <c r="F8" s="15">
        <v>16900000000</v>
      </c>
      <c r="G8" s="16">
        <v>23500000000</v>
      </c>
      <c r="H8" s="17">
        <v>25000000000</v>
      </c>
      <c r="I8" s="1">
        <f t="shared" si="4"/>
        <v>21800000000</v>
      </c>
      <c r="J8" s="24">
        <f t="shared" si="0"/>
        <v>10.227886704613674</v>
      </c>
      <c r="K8" s="25">
        <f t="shared" si="0"/>
        <v>10.371067862271737</v>
      </c>
      <c r="L8" s="26">
        <f t="shared" si="0"/>
        <v>10.397940008672037</v>
      </c>
      <c r="M8" s="2">
        <f t="shared" si="1"/>
        <v>10.332298191852482</v>
      </c>
      <c r="N8" s="63">
        <f t="shared" si="2"/>
        <v>9.1415792200279872E-2</v>
      </c>
      <c r="O8" s="74">
        <v>40133333333.333336</v>
      </c>
      <c r="P8" s="74">
        <v>21800000000</v>
      </c>
      <c r="Q8" s="108">
        <f t="shared" si="3"/>
        <v>54.31893687707641</v>
      </c>
      <c r="U8" s="33" t="s">
        <v>2</v>
      </c>
      <c r="V8" s="1">
        <v>40133333333.333336</v>
      </c>
      <c r="W8" s="1">
        <v>21800000000</v>
      </c>
      <c r="X8" s="63">
        <f t="shared" si="5"/>
        <v>54.31893687707641</v>
      </c>
    </row>
    <row r="9" spans="1:24" x14ac:dyDescent="0.25">
      <c r="B9" s="33" t="s">
        <v>3</v>
      </c>
      <c r="C9" s="6" t="s">
        <v>126</v>
      </c>
      <c r="D9" s="7" t="s">
        <v>76</v>
      </c>
      <c r="E9" s="8" t="s">
        <v>81</v>
      </c>
      <c r="F9" s="15">
        <v>14000000000</v>
      </c>
      <c r="G9" s="16">
        <v>14000000000</v>
      </c>
      <c r="H9" s="17">
        <v>20000000000</v>
      </c>
      <c r="I9" s="1">
        <f t="shared" si="4"/>
        <v>16000000000</v>
      </c>
      <c r="J9" s="24">
        <f t="shared" si="0"/>
        <v>10.146128035678238</v>
      </c>
      <c r="K9" s="25">
        <f t="shared" si="0"/>
        <v>10.146128035678238</v>
      </c>
      <c r="L9" s="26">
        <f t="shared" si="0"/>
        <v>10.301029995663981</v>
      </c>
      <c r="M9" s="2">
        <f t="shared" si="1"/>
        <v>10.197762022340152</v>
      </c>
      <c r="N9" s="63">
        <f t="shared" si="2"/>
        <v>8.9432688295769405E-2</v>
      </c>
      <c r="O9" s="74">
        <v>25950000000</v>
      </c>
      <c r="P9" s="74">
        <v>16000000000</v>
      </c>
      <c r="Q9" s="108">
        <f t="shared" si="3"/>
        <v>61.657032755298644</v>
      </c>
      <c r="U9" s="33" t="s">
        <v>3</v>
      </c>
      <c r="V9" s="1">
        <v>25950000000</v>
      </c>
      <c r="W9" s="1">
        <v>16000000000</v>
      </c>
      <c r="X9" s="63">
        <f t="shared" si="5"/>
        <v>61.657032755298644</v>
      </c>
    </row>
    <row r="10" spans="1:24" x14ac:dyDescent="0.25">
      <c r="B10" s="33" t="s">
        <v>4</v>
      </c>
      <c r="C10" s="6" t="s">
        <v>127</v>
      </c>
      <c r="D10" s="7" t="s">
        <v>78</v>
      </c>
      <c r="E10" s="8" t="s">
        <v>81</v>
      </c>
      <c r="F10" s="15">
        <v>10900000000</v>
      </c>
      <c r="G10" s="16">
        <v>19000000000</v>
      </c>
      <c r="H10" s="17">
        <v>20000000000</v>
      </c>
      <c r="I10" s="1">
        <f t="shared" si="4"/>
        <v>16633333333.333334</v>
      </c>
      <c r="J10" s="24">
        <f t="shared" si="0"/>
        <v>10.037426497940624</v>
      </c>
      <c r="K10" s="25">
        <f t="shared" si="0"/>
        <v>10.278753600952829</v>
      </c>
      <c r="L10" s="26">
        <f t="shared" si="0"/>
        <v>10.301029995663981</v>
      </c>
      <c r="M10" s="2">
        <f t="shared" si="1"/>
        <v>10.205736698185811</v>
      </c>
      <c r="N10" s="63">
        <f t="shared" si="2"/>
        <v>0.14618584770853538</v>
      </c>
      <c r="O10" s="74">
        <v>28816666666.666668</v>
      </c>
      <c r="P10" s="74">
        <v>16633333333.333334</v>
      </c>
      <c r="Q10" s="108">
        <f t="shared" si="3"/>
        <v>57.721226142278766</v>
      </c>
      <c r="U10" s="33" t="s">
        <v>4</v>
      </c>
      <c r="V10" s="1">
        <v>28816666666.666668</v>
      </c>
      <c r="W10" s="1">
        <v>16633333333.333334</v>
      </c>
      <c r="X10" s="63">
        <f t="shared" si="5"/>
        <v>57.721226142278766</v>
      </c>
    </row>
    <row r="11" spans="1:24" ht="15.75" thickBot="1" x14ac:dyDescent="0.3">
      <c r="B11" s="34" t="s">
        <v>5</v>
      </c>
      <c r="C11" s="9" t="s">
        <v>198</v>
      </c>
      <c r="D11" s="10" t="s">
        <v>183</v>
      </c>
      <c r="E11" s="11" t="s">
        <v>56</v>
      </c>
      <c r="F11" s="18">
        <v>11300000000</v>
      </c>
      <c r="G11" s="19">
        <v>9500000000</v>
      </c>
      <c r="H11" s="20">
        <v>10000000000</v>
      </c>
      <c r="I11" s="36">
        <f t="shared" si="4"/>
        <v>10266666666.666666</v>
      </c>
      <c r="J11" s="27">
        <f t="shared" si="0"/>
        <v>10.05307844348342</v>
      </c>
      <c r="K11" s="28">
        <f t="shared" si="0"/>
        <v>9.9777236052888476</v>
      </c>
      <c r="L11" s="29">
        <f t="shared" si="0"/>
        <v>10</v>
      </c>
      <c r="M11" s="31">
        <f t="shared" si="1"/>
        <v>10.010267349590755</v>
      </c>
      <c r="N11" s="64">
        <f t="shared" si="2"/>
        <v>3.8712423852642452E-2</v>
      </c>
      <c r="O11" s="74">
        <v>26900000000</v>
      </c>
      <c r="P11" s="74">
        <v>10266666666.666666</v>
      </c>
      <c r="Q11" s="108">
        <f t="shared" si="3"/>
        <v>38.166047087980168</v>
      </c>
      <c r="U11" s="34" t="s">
        <v>5</v>
      </c>
      <c r="V11" s="36">
        <v>26900000000</v>
      </c>
      <c r="W11" s="36">
        <v>10266666666.666666</v>
      </c>
      <c r="X11" s="64">
        <f t="shared" si="5"/>
        <v>38.166047087980168</v>
      </c>
    </row>
    <row r="12" spans="1:24" ht="18" thickBot="1" x14ac:dyDescent="0.3">
      <c r="B12" s="192" t="s">
        <v>10</v>
      </c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4"/>
      <c r="O12" s="107" t="s">
        <v>105</v>
      </c>
      <c r="P12" s="107" t="s">
        <v>106</v>
      </c>
      <c r="Q12" s="210" t="s">
        <v>107</v>
      </c>
      <c r="U12" s="192" t="s">
        <v>10</v>
      </c>
      <c r="V12" s="193"/>
      <c r="W12" s="193"/>
      <c r="X12" s="194"/>
    </row>
    <row r="13" spans="1:24" ht="15.75" customHeight="1" thickBot="1" x14ac:dyDescent="0.3">
      <c r="B13" s="198" t="s">
        <v>48</v>
      </c>
      <c r="C13" s="206" t="s">
        <v>7</v>
      </c>
      <c r="D13" s="206"/>
      <c r="E13" s="190"/>
      <c r="F13" s="206" t="s">
        <v>6</v>
      </c>
      <c r="G13" s="206"/>
      <c r="H13" s="190"/>
      <c r="I13" s="202" t="s">
        <v>44</v>
      </c>
      <c r="J13" s="203" t="s">
        <v>46</v>
      </c>
      <c r="K13" s="204"/>
      <c r="L13" s="205"/>
      <c r="M13" s="202" t="s">
        <v>47</v>
      </c>
      <c r="N13" s="190" t="s">
        <v>45</v>
      </c>
      <c r="O13" s="211" t="s">
        <v>44</v>
      </c>
      <c r="P13" s="210" t="s">
        <v>44</v>
      </c>
      <c r="Q13" s="210"/>
      <c r="U13" s="198" t="s">
        <v>48</v>
      </c>
      <c r="V13" s="200" t="s">
        <v>249</v>
      </c>
      <c r="W13" s="200" t="s">
        <v>250</v>
      </c>
      <c r="X13" s="200" t="s">
        <v>248</v>
      </c>
    </row>
    <row r="14" spans="1:24" ht="15.75" thickBot="1" x14ac:dyDescent="0.3">
      <c r="B14" s="199"/>
      <c r="C14" s="37">
        <v>-6</v>
      </c>
      <c r="D14" s="38">
        <v>-7</v>
      </c>
      <c r="E14" s="39">
        <v>-8</v>
      </c>
      <c r="F14" s="61">
        <v>-6</v>
      </c>
      <c r="G14" s="38">
        <v>-7</v>
      </c>
      <c r="H14" s="39">
        <v>-8</v>
      </c>
      <c r="I14" s="201"/>
      <c r="J14" s="58">
        <v>-6</v>
      </c>
      <c r="K14" s="59">
        <v>-7</v>
      </c>
      <c r="L14" s="60">
        <v>-8</v>
      </c>
      <c r="M14" s="201"/>
      <c r="N14" s="191"/>
      <c r="O14" s="211"/>
      <c r="P14" s="210"/>
      <c r="Q14" s="210"/>
      <c r="U14" s="199"/>
      <c r="V14" s="201"/>
      <c r="W14" s="201"/>
      <c r="X14" s="201"/>
    </row>
    <row r="15" spans="1:24" x14ac:dyDescent="0.25">
      <c r="B15" s="65" t="s">
        <v>0</v>
      </c>
      <c r="C15" s="40" t="s">
        <v>117</v>
      </c>
      <c r="D15" s="41" t="s">
        <v>79</v>
      </c>
      <c r="E15" s="42" t="s">
        <v>80</v>
      </c>
      <c r="F15" s="45">
        <v>18500000000</v>
      </c>
      <c r="G15" s="46">
        <v>29000000000</v>
      </c>
      <c r="H15" s="47">
        <v>35000000000</v>
      </c>
      <c r="I15" s="35">
        <f t="shared" ref="I15:I20" si="6">AVERAGE(F15:H15)</f>
        <v>27500000000</v>
      </c>
      <c r="J15" s="50">
        <f t="shared" ref="J15:L20" si="7">LOG(F15)</f>
        <v>10.267171728403014</v>
      </c>
      <c r="K15" s="51">
        <f t="shared" si="7"/>
        <v>10.462397997898956</v>
      </c>
      <c r="L15" s="52">
        <f t="shared" si="7"/>
        <v>10.544068044350276</v>
      </c>
      <c r="M15" s="30">
        <f t="shared" ref="M15:M20" si="8">AVERAGE(J15:L15)</f>
        <v>10.424545923550747</v>
      </c>
      <c r="N15" s="55">
        <f t="shared" ref="N15:N20" si="9">STDEV(J15:L15)</f>
        <v>0.14227605946060687</v>
      </c>
      <c r="O15" s="74">
        <v>38866666666.666664</v>
      </c>
      <c r="P15" s="74">
        <v>27500000000</v>
      </c>
      <c r="Q15" s="108">
        <f t="shared" ref="Q15:Q20" si="10">(P15/O15)*100</f>
        <v>70.754716981132077</v>
      </c>
      <c r="U15" s="65" t="s">
        <v>0</v>
      </c>
      <c r="V15" s="35">
        <v>38866666666.666664</v>
      </c>
      <c r="W15" s="162">
        <v>27500000000</v>
      </c>
      <c r="X15" s="55">
        <f>(W15/V15)*100</f>
        <v>70.754716981132077</v>
      </c>
    </row>
    <row r="16" spans="1:24" x14ac:dyDescent="0.25">
      <c r="B16" s="33" t="s">
        <v>1</v>
      </c>
      <c r="C16" s="43" t="s">
        <v>118</v>
      </c>
      <c r="D16" s="7" t="s">
        <v>64</v>
      </c>
      <c r="E16" s="8" t="s">
        <v>29</v>
      </c>
      <c r="F16" s="48">
        <v>13100000000</v>
      </c>
      <c r="G16" s="16">
        <v>14500000000</v>
      </c>
      <c r="H16" s="17">
        <v>25000000000</v>
      </c>
      <c r="I16" s="1">
        <f t="shared" si="6"/>
        <v>17533333333.333332</v>
      </c>
      <c r="J16" s="53">
        <f t="shared" si="7"/>
        <v>10.117271295655764</v>
      </c>
      <c r="K16" s="25">
        <f t="shared" si="7"/>
        <v>10.161368002234974</v>
      </c>
      <c r="L16" s="26">
        <f t="shared" si="7"/>
        <v>10.397940008672037</v>
      </c>
      <c r="M16" s="2">
        <f t="shared" si="8"/>
        <v>10.225526435520925</v>
      </c>
      <c r="N16" s="56">
        <f t="shared" si="9"/>
        <v>0.15093362792245382</v>
      </c>
      <c r="O16" s="74">
        <v>23200000000</v>
      </c>
      <c r="P16" s="74">
        <v>17533333333.333332</v>
      </c>
      <c r="Q16" s="108">
        <f t="shared" si="10"/>
        <v>75.574712643678154</v>
      </c>
      <c r="U16" s="33" t="s">
        <v>1</v>
      </c>
      <c r="V16" s="1">
        <v>23200000000</v>
      </c>
      <c r="W16" s="139">
        <v>17533333333.333332</v>
      </c>
      <c r="X16" s="55">
        <f t="shared" ref="X16:X20" si="11">(W16/V16)*100</f>
        <v>75.574712643678154</v>
      </c>
    </row>
    <row r="17" spans="2:24" x14ac:dyDescent="0.25">
      <c r="B17" s="33" t="s">
        <v>2</v>
      </c>
      <c r="C17" s="43" t="s">
        <v>119</v>
      </c>
      <c r="D17" s="7" t="s">
        <v>82</v>
      </c>
      <c r="E17" s="8" t="s">
        <v>188</v>
      </c>
      <c r="F17" s="48">
        <v>17100000000</v>
      </c>
      <c r="G17" s="16">
        <v>31000000000</v>
      </c>
      <c r="H17" s="17">
        <v>35000000000</v>
      </c>
      <c r="I17" s="1">
        <f t="shared" si="6"/>
        <v>27700000000</v>
      </c>
      <c r="J17" s="53">
        <f t="shared" si="7"/>
        <v>10.232996110392154</v>
      </c>
      <c r="K17" s="25">
        <f t="shared" si="7"/>
        <v>10.491361693834273</v>
      </c>
      <c r="L17" s="26">
        <f t="shared" si="7"/>
        <v>10.544068044350276</v>
      </c>
      <c r="M17" s="2">
        <f t="shared" si="8"/>
        <v>10.422808616192235</v>
      </c>
      <c r="N17" s="56">
        <f t="shared" si="9"/>
        <v>0.16648147153589807</v>
      </c>
      <c r="O17" s="74">
        <v>36033333333.333336</v>
      </c>
      <c r="P17" s="74">
        <v>27700000000</v>
      </c>
      <c r="Q17" s="108">
        <f t="shared" si="10"/>
        <v>76.873265494912118</v>
      </c>
      <c r="U17" s="33" t="s">
        <v>2</v>
      </c>
      <c r="V17" s="1">
        <v>36033333333.333336</v>
      </c>
      <c r="W17" s="139">
        <v>27700000000</v>
      </c>
      <c r="X17" s="55">
        <f t="shared" si="11"/>
        <v>76.873265494912118</v>
      </c>
    </row>
    <row r="18" spans="2:24" x14ac:dyDescent="0.25">
      <c r="B18" s="33" t="s">
        <v>3</v>
      </c>
      <c r="C18" s="43" t="s">
        <v>120</v>
      </c>
      <c r="D18" s="7" t="s">
        <v>83</v>
      </c>
      <c r="E18" s="8" t="s">
        <v>29</v>
      </c>
      <c r="F18" s="48">
        <v>18500000000</v>
      </c>
      <c r="G18" s="16">
        <v>24000000000</v>
      </c>
      <c r="H18" s="17">
        <v>25000000000</v>
      </c>
      <c r="I18" s="1">
        <f t="shared" si="6"/>
        <v>22500000000</v>
      </c>
      <c r="J18" s="53">
        <f t="shared" si="7"/>
        <v>10.267171728403014</v>
      </c>
      <c r="K18" s="25">
        <f t="shared" si="7"/>
        <v>10.380211241711606</v>
      </c>
      <c r="L18" s="26">
        <f t="shared" si="7"/>
        <v>10.397940008672037</v>
      </c>
      <c r="M18" s="2">
        <f t="shared" si="8"/>
        <v>10.348440992928886</v>
      </c>
      <c r="N18" s="56">
        <f t="shared" si="9"/>
        <v>7.0937277308312674E-2</v>
      </c>
      <c r="O18" s="74">
        <v>36233333333.333336</v>
      </c>
      <c r="P18" s="74">
        <v>22500000000</v>
      </c>
      <c r="Q18" s="108">
        <f t="shared" si="10"/>
        <v>62.097516099356021</v>
      </c>
      <c r="U18" s="33" t="s">
        <v>3</v>
      </c>
      <c r="V18" s="1">
        <v>36233333333.333336</v>
      </c>
      <c r="W18" s="139">
        <v>22500000000</v>
      </c>
      <c r="X18" s="55">
        <f t="shared" si="11"/>
        <v>62.097516099356021</v>
      </c>
    </row>
    <row r="19" spans="2:24" x14ac:dyDescent="0.25">
      <c r="B19" s="33" t="s">
        <v>4</v>
      </c>
      <c r="C19" s="43" t="s">
        <v>121</v>
      </c>
      <c r="D19" s="7" t="s">
        <v>84</v>
      </c>
      <c r="E19" s="8" t="s">
        <v>81</v>
      </c>
      <c r="F19" s="48">
        <v>11000000000</v>
      </c>
      <c r="G19" s="16">
        <v>19500000000</v>
      </c>
      <c r="H19" s="17">
        <v>20000000000</v>
      </c>
      <c r="I19" s="1">
        <f t="shared" si="6"/>
        <v>16833333333.333334</v>
      </c>
      <c r="J19" s="53">
        <f t="shared" si="7"/>
        <v>10.041392685158225</v>
      </c>
      <c r="K19" s="25">
        <f t="shared" si="7"/>
        <v>10.290034611362518</v>
      </c>
      <c r="L19" s="26">
        <f t="shared" si="7"/>
        <v>10.301029995663981</v>
      </c>
      <c r="M19" s="2">
        <f t="shared" si="8"/>
        <v>10.210819097394909</v>
      </c>
      <c r="N19" s="56">
        <f t="shared" si="9"/>
        <v>0.14683053664524295</v>
      </c>
      <c r="O19" s="74">
        <v>31333333333.333332</v>
      </c>
      <c r="P19" s="74">
        <v>16833333333.333334</v>
      </c>
      <c r="Q19" s="108">
        <f t="shared" si="10"/>
        <v>53.723404255319153</v>
      </c>
      <c r="U19" s="33" t="s">
        <v>4</v>
      </c>
      <c r="V19" s="1">
        <v>31333333333.333332</v>
      </c>
      <c r="W19" s="139">
        <v>16833333333.333334</v>
      </c>
      <c r="X19" s="55">
        <f t="shared" si="11"/>
        <v>53.723404255319153</v>
      </c>
    </row>
    <row r="20" spans="2:24" ht="15.75" thickBot="1" x14ac:dyDescent="0.3">
      <c r="B20" s="34" t="s">
        <v>5</v>
      </c>
      <c r="C20" s="44" t="s">
        <v>122</v>
      </c>
      <c r="D20" s="10" t="s">
        <v>85</v>
      </c>
      <c r="E20" s="11"/>
      <c r="F20" s="49">
        <v>8500000000</v>
      </c>
      <c r="G20" s="19">
        <v>7000000000</v>
      </c>
      <c r="H20" s="20"/>
      <c r="I20" s="36">
        <f t="shared" si="6"/>
        <v>7750000000</v>
      </c>
      <c r="J20" s="54">
        <f t="shared" si="7"/>
        <v>9.9294189257142929</v>
      </c>
      <c r="K20" s="28">
        <f t="shared" si="7"/>
        <v>9.8450980400142569</v>
      </c>
      <c r="L20" s="29"/>
      <c r="M20" s="31">
        <f t="shared" si="8"/>
        <v>9.8872584828642758</v>
      </c>
      <c r="N20" s="57">
        <f t="shared" si="9"/>
        <v>5.9623870074151188E-2</v>
      </c>
      <c r="O20" s="74">
        <v>22850000000</v>
      </c>
      <c r="P20" s="74">
        <v>7750000000</v>
      </c>
      <c r="Q20" s="108">
        <f t="shared" si="10"/>
        <v>33.916849015317283</v>
      </c>
      <c r="U20" s="34" t="s">
        <v>5</v>
      </c>
      <c r="V20" s="36">
        <v>22850000000</v>
      </c>
      <c r="W20" s="143">
        <v>7750000000</v>
      </c>
      <c r="X20" s="55">
        <f t="shared" si="11"/>
        <v>33.916849015317283</v>
      </c>
    </row>
    <row r="21" spans="2:24" ht="18" thickBot="1" x14ac:dyDescent="0.3">
      <c r="B21" s="207" t="s">
        <v>52</v>
      </c>
      <c r="C21" s="208"/>
      <c r="D21" s="208"/>
      <c r="E21" s="208"/>
      <c r="F21" s="208"/>
      <c r="G21" s="208"/>
      <c r="H21" s="208"/>
      <c r="I21" s="208"/>
      <c r="J21" s="208"/>
      <c r="K21" s="208"/>
      <c r="L21" s="208"/>
      <c r="M21" s="208"/>
      <c r="N21" s="209"/>
      <c r="O21" s="107" t="s">
        <v>105</v>
      </c>
      <c r="P21" s="107" t="s">
        <v>106</v>
      </c>
      <c r="Q21" s="210" t="s">
        <v>107</v>
      </c>
      <c r="U21" s="207" t="s">
        <v>52</v>
      </c>
      <c r="V21" s="208"/>
      <c r="W21" s="208"/>
      <c r="X21" s="209"/>
    </row>
    <row r="22" spans="2:24" ht="15.75" customHeight="1" thickBot="1" x14ac:dyDescent="0.3">
      <c r="B22" s="198" t="s">
        <v>48</v>
      </c>
      <c r="C22" s="206" t="s">
        <v>7</v>
      </c>
      <c r="D22" s="206"/>
      <c r="E22" s="190"/>
      <c r="F22" s="206" t="s">
        <v>6</v>
      </c>
      <c r="G22" s="206"/>
      <c r="H22" s="190"/>
      <c r="I22" s="202" t="s">
        <v>44</v>
      </c>
      <c r="J22" s="203" t="s">
        <v>46</v>
      </c>
      <c r="K22" s="204"/>
      <c r="L22" s="205"/>
      <c r="M22" s="202" t="s">
        <v>47</v>
      </c>
      <c r="N22" s="190" t="s">
        <v>45</v>
      </c>
      <c r="O22" s="211" t="s">
        <v>44</v>
      </c>
      <c r="P22" s="210" t="s">
        <v>44</v>
      </c>
      <c r="Q22" s="210"/>
      <c r="U22" s="198" t="s">
        <v>48</v>
      </c>
      <c r="V22" s="200" t="s">
        <v>249</v>
      </c>
      <c r="W22" s="200" t="s">
        <v>250</v>
      </c>
      <c r="X22" s="200" t="s">
        <v>248</v>
      </c>
    </row>
    <row r="23" spans="2:24" ht="15.75" thickBot="1" x14ac:dyDescent="0.3">
      <c r="B23" s="199"/>
      <c r="C23" s="37">
        <v>-6</v>
      </c>
      <c r="D23" s="38">
        <v>-7</v>
      </c>
      <c r="E23" s="39">
        <v>-8</v>
      </c>
      <c r="F23" s="61">
        <v>-6</v>
      </c>
      <c r="G23" s="38">
        <v>-7</v>
      </c>
      <c r="H23" s="39">
        <v>-8</v>
      </c>
      <c r="I23" s="201"/>
      <c r="J23" s="58">
        <v>-6</v>
      </c>
      <c r="K23" s="59">
        <v>-7</v>
      </c>
      <c r="L23" s="60">
        <v>-8</v>
      </c>
      <c r="M23" s="201"/>
      <c r="N23" s="191"/>
      <c r="O23" s="211"/>
      <c r="P23" s="210"/>
      <c r="Q23" s="210"/>
      <c r="U23" s="199"/>
      <c r="V23" s="201"/>
      <c r="W23" s="201"/>
      <c r="X23" s="201"/>
    </row>
    <row r="24" spans="2:24" x14ac:dyDescent="0.25">
      <c r="B24" s="65" t="s">
        <v>0</v>
      </c>
      <c r="C24" s="40" t="s">
        <v>147</v>
      </c>
      <c r="D24" s="41" t="s">
        <v>148</v>
      </c>
      <c r="E24" s="42" t="s">
        <v>56</v>
      </c>
      <c r="F24" s="45">
        <v>9000000000</v>
      </c>
      <c r="G24" s="46">
        <v>11500000000</v>
      </c>
      <c r="H24" s="47">
        <v>10000000000</v>
      </c>
      <c r="I24" s="35">
        <f>AVERAGE(F24:H24)</f>
        <v>10166666666.666666</v>
      </c>
      <c r="J24" s="50">
        <f>LOG(F24)</f>
        <v>9.9542425094393252</v>
      </c>
      <c r="K24" s="50">
        <f t="shared" ref="K24:L24" si="12">LOG(G24)</f>
        <v>10.060697840353612</v>
      </c>
      <c r="L24" s="50">
        <f t="shared" si="12"/>
        <v>10</v>
      </c>
      <c r="M24" s="30">
        <f>AVERAGE(J24:L24)</f>
        <v>10.004980116597645</v>
      </c>
      <c r="N24" s="55">
        <f>STDEV(J24:L24)</f>
        <v>5.3402111765473992E-2</v>
      </c>
      <c r="O24" s="74">
        <v>14400000000</v>
      </c>
      <c r="P24" s="74">
        <v>10166666666.666666</v>
      </c>
      <c r="Q24" s="108">
        <f t="shared" ref="Q24:Q29" si="13">(P24/O24)*100</f>
        <v>70.601851851851848</v>
      </c>
      <c r="U24" s="65" t="s">
        <v>0</v>
      </c>
      <c r="V24" s="35">
        <v>14400000000</v>
      </c>
      <c r="W24" s="162">
        <v>10166666666.666666</v>
      </c>
      <c r="X24" s="55">
        <f>(W24/V24)*100</f>
        <v>70.601851851851848</v>
      </c>
    </row>
    <row r="25" spans="2:24" x14ac:dyDescent="0.25">
      <c r="B25" s="33" t="s">
        <v>1</v>
      </c>
      <c r="C25" s="43" t="s">
        <v>149</v>
      </c>
      <c r="D25" s="7" t="s">
        <v>150</v>
      </c>
      <c r="E25" s="8" t="s">
        <v>129</v>
      </c>
      <c r="F25" s="48">
        <v>11150000000</v>
      </c>
      <c r="G25" s="16">
        <v>19000000000</v>
      </c>
      <c r="H25" s="17">
        <v>20000000000</v>
      </c>
      <c r="I25" s="1">
        <f t="shared" ref="I25:I29" si="14">AVERAGE(F25:H25)</f>
        <v>16716666666.666666</v>
      </c>
      <c r="J25" s="53">
        <f t="shared" ref="J25:J29" si="15">LOG(F25)</f>
        <v>10.04727486738418</v>
      </c>
      <c r="K25" s="25">
        <f t="shared" ref="K25:K29" si="16">LOG(G25)</f>
        <v>10.278753600952829</v>
      </c>
      <c r="L25" s="26">
        <f t="shared" ref="L25:L29" si="17">LOG(H25)</f>
        <v>10.301029995663981</v>
      </c>
      <c r="M25" s="2">
        <f t="shared" ref="M25:M29" si="18">AVERAGE(J25:L25)</f>
        <v>10.20901948800033</v>
      </c>
      <c r="N25" s="56">
        <f t="shared" ref="N25:N29" si="19">STDEV(J25:L25)</f>
        <v>0.1405170849542092</v>
      </c>
      <c r="O25" s="74">
        <v>21633333333.333332</v>
      </c>
      <c r="P25" s="74">
        <v>16716666666.666666</v>
      </c>
      <c r="Q25" s="108">
        <f t="shared" si="13"/>
        <v>77.272727272727266</v>
      </c>
      <c r="U25" s="33" t="s">
        <v>1</v>
      </c>
      <c r="V25" s="1">
        <v>21633333333.333332</v>
      </c>
      <c r="W25" s="139">
        <v>16716666666.666666</v>
      </c>
      <c r="X25" s="56">
        <f t="shared" ref="X25:X29" si="20">(W25/V25)*100</f>
        <v>77.272727272727266</v>
      </c>
    </row>
    <row r="26" spans="2:24" x14ac:dyDescent="0.25">
      <c r="B26" s="33" t="s">
        <v>2</v>
      </c>
      <c r="C26" s="43" t="s">
        <v>151</v>
      </c>
      <c r="D26" s="7" t="s">
        <v>152</v>
      </c>
      <c r="E26" s="8" t="s">
        <v>141</v>
      </c>
      <c r="F26" s="48">
        <v>6100000000</v>
      </c>
      <c r="G26" s="16">
        <v>11500000000</v>
      </c>
      <c r="H26" s="17">
        <v>10000000000</v>
      </c>
      <c r="I26" s="1">
        <f t="shared" si="14"/>
        <v>9200000000</v>
      </c>
      <c r="J26" s="53">
        <f t="shared" si="15"/>
        <v>9.7853298350107671</v>
      </c>
      <c r="K26" s="25">
        <f t="shared" si="16"/>
        <v>10.060697840353612</v>
      </c>
      <c r="L26" s="26">
        <f t="shared" si="17"/>
        <v>10</v>
      </c>
      <c r="M26" s="2">
        <f t="shared" si="18"/>
        <v>9.9486758917881257</v>
      </c>
      <c r="N26" s="56">
        <f t="shared" si="19"/>
        <v>0.14468070933760424</v>
      </c>
      <c r="O26" s="74">
        <v>11766666666.666666</v>
      </c>
      <c r="P26" s="74">
        <v>9200000000</v>
      </c>
      <c r="Q26" s="108">
        <f t="shared" si="13"/>
        <v>78.186968838526923</v>
      </c>
      <c r="U26" s="33" t="s">
        <v>2</v>
      </c>
      <c r="V26" s="1">
        <v>11766666666.666666</v>
      </c>
      <c r="W26" s="139">
        <v>9200000000</v>
      </c>
      <c r="X26" s="56">
        <f t="shared" si="20"/>
        <v>78.186968838526923</v>
      </c>
    </row>
    <row r="27" spans="2:24" x14ac:dyDescent="0.25">
      <c r="B27" s="33" t="s">
        <v>3</v>
      </c>
      <c r="C27" s="43" t="s">
        <v>184</v>
      </c>
      <c r="D27" s="7" t="s">
        <v>71</v>
      </c>
      <c r="E27" s="8"/>
      <c r="F27" s="48">
        <v>7000000000</v>
      </c>
      <c r="G27" s="16">
        <v>8500000000</v>
      </c>
      <c r="H27" s="17"/>
      <c r="I27" s="1">
        <f t="shared" si="14"/>
        <v>7750000000</v>
      </c>
      <c r="J27" s="53">
        <f t="shared" si="15"/>
        <v>9.8450980400142569</v>
      </c>
      <c r="K27" s="25">
        <f t="shared" si="16"/>
        <v>9.9294189257142929</v>
      </c>
      <c r="L27" s="26"/>
      <c r="M27" s="2">
        <f t="shared" si="18"/>
        <v>9.8872584828642758</v>
      </c>
      <c r="N27" s="56">
        <f t="shared" si="19"/>
        <v>5.9623870074151188E-2</v>
      </c>
      <c r="O27" s="74">
        <v>8450000000</v>
      </c>
      <c r="P27" s="74">
        <v>7750000000</v>
      </c>
      <c r="Q27" s="108">
        <f t="shared" si="13"/>
        <v>91.715976331360949</v>
      </c>
      <c r="U27" s="33" t="s">
        <v>3</v>
      </c>
      <c r="V27" s="1">
        <v>8450000000</v>
      </c>
      <c r="W27" s="139">
        <v>7750000000</v>
      </c>
      <c r="X27" s="56">
        <f t="shared" si="20"/>
        <v>91.715976331360949</v>
      </c>
    </row>
    <row r="28" spans="2:24" x14ac:dyDescent="0.25">
      <c r="B28" s="33" t="s">
        <v>4</v>
      </c>
      <c r="C28" s="43" t="s">
        <v>96</v>
      </c>
      <c r="D28" s="7" t="s">
        <v>66</v>
      </c>
      <c r="E28" s="8" t="s">
        <v>108</v>
      </c>
      <c r="F28" s="48">
        <v>7750000000</v>
      </c>
      <c r="G28" s="16">
        <v>9000000000</v>
      </c>
      <c r="H28" s="17">
        <v>5000000000</v>
      </c>
      <c r="I28" s="1">
        <f t="shared" si="14"/>
        <v>7250000000</v>
      </c>
      <c r="J28" s="53">
        <f t="shared" si="15"/>
        <v>9.8893017025063106</v>
      </c>
      <c r="K28" s="25">
        <f t="shared" si="16"/>
        <v>9.9542425094393252</v>
      </c>
      <c r="L28" s="26">
        <f t="shared" si="17"/>
        <v>9.6989700043360187</v>
      </c>
      <c r="M28" s="2">
        <f t="shared" si="18"/>
        <v>9.8475047387605503</v>
      </c>
      <c r="N28" s="56">
        <f t="shared" si="19"/>
        <v>0.13266971244109421</v>
      </c>
      <c r="O28" s="74">
        <v>11100000000</v>
      </c>
      <c r="P28" s="74">
        <v>7250000000</v>
      </c>
      <c r="Q28" s="108">
        <f t="shared" si="13"/>
        <v>65.315315315315317</v>
      </c>
      <c r="U28" s="33" t="s">
        <v>4</v>
      </c>
      <c r="V28" s="1">
        <v>11100000000</v>
      </c>
      <c r="W28" s="139">
        <v>7250000000</v>
      </c>
      <c r="X28" s="56">
        <f t="shared" si="20"/>
        <v>65.315315315315317</v>
      </c>
    </row>
    <row r="29" spans="2:24" ht="15.75" thickBot="1" x14ac:dyDescent="0.3">
      <c r="B29" s="34" t="s">
        <v>5</v>
      </c>
      <c r="C29" s="44" t="s">
        <v>153</v>
      </c>
      <c r="D29" s="10" t="s">
        <v>95</v>
      </c>
      <c r="E29" s="11" t="s">
        <v>56</v>
      </c>
      <c r="F29" s="49">
        <v>5500000000</v>
      </c>
      <c r="G29" s="19">
        <v>6500000000</v>
      </c>
      <c r="H29" s="20">
        <v>10000000000</v>
      </c>
      <c r="I29" s="36">
        <f t="shared" si="14"/>
        <v>7333333333.333333</v>
      </c>
      <c r="J29" s="54">
        <f t="shared" si="15"/>
        <v>9.7403626894942441</v>
      </c>
      <c r="K29" s="28">
        <f t="shared" si="16"/>
        <v>9.8129133566428557</v>
      </c>
      <c r="L29" s="29">
        <f t="shared" si="17"/>
        <v>10</v>
      </c>
      <c r="M29" s="31">
        <f t="shared" si="18"/>
        <v>9.8510920153790327</v>
      </c>
      <c r="N29" s="57">
        <f t="shared" si="19"/>
        <v>0.13396302004223296</v>
      </c>
      <c r="O29" s="74">
        <v>10716666666.666666</v>
      </c>
      <c r="P29" s="74">
        <v>7333333333.333333</v>
      </c>
      <c r="Q29" s="108">
        <f t="shared" si="13"/>
        <v>68.429237947122871</v>
      </c>
      <c r="U29" s="34" t="s">
        <v>5</v>
      </c>
      <c r="V29" s="36">
        <v>10716666666.666666</v>
      </c>
      <c r="W29" s="143">
        <v>7333333333.333333</v>
      </c>
      <c r="X29" s="57">
        <f t="shared" si="20"/>
        <v>68.429237947122871</v>
      </c>
    </row>
    <row r="32" spans="2:24" ht="15" customHeight="1" x14ac:dyDescent="0.25">
      <c r="B32" s="215" t="s">
        <v>104</v>
      </c>
      <c r="C32" s="215"/>
      <c r="D32" s="215"/>
      <c r="E32" s="215"/>
      <c r="F32" s="215"/>
      <c r="G32" s="215"/>
      <c r="H32" s="215"/>
      <c r="I32" s="215"/>
      <c r="J32" s="215"/>
      <c r="K32" s="215"/>
      <c r="L32" s="215"/>
      <c r="M32" s="215"/>
      <c r="N32" s="215"/>
    </row>
    <row r="33" spans="2:21" x14ac:dyDescent="0.25"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</row>
    <row r="34" spans="2:21" x14ac:dyDescent="0.25">
      <c r="B34" s="216" t="s">
        <v>246</v>
      </c>
      <c r="C34" s="216"/>
      <c r="D34" s="216"/>
      <c r="E34" s="216"/>
      <c r="F34" s="216"/>
      <c r="G34" s="216"/>
      <c r="H34" s="216"/>
      <c r="I34" s="216"/>
      <c r="J34" s="216"/>
      <c r="K34" s="216"/>
      <c r="L34" s="216"/>
      <c r="M34" s="216"/>
      <c r="N34" s="216"/>
    </row>
    <row r="35" spans="2:21" x14ac:dyDescent="0.25">
      <c r="S35" s="163" t="s">
        <v>251</v>
      </c>
      <c r="T35" s="163" t="s">
        <v>252</v>
      </c>
      <c r="U35" s="163" t="s">
        <v>253</v>
      </c>
    </row>
    <row r="36" spans="2:21" x14ac:dyDescent="0.25">
      <c r="B36" s="213" t="s">
        <v>130</v>
      </c>
      <c r="C36" s="213"/>
      <c r="D36" s="213"/>
      <c r="E36" s="213"/>
      <c r="F36" s="213"/>
      <c r="G36" s="213"/>
      <c r="H36" s="213"/>
      <c r="I36" s="213"/>
      <c r="J36" s="213"/>
      <c r="K36" s="213"/>
      <c r="L36" s="213"/>
      <c r="M36" s="213"/>
      <c r="N36" s="213"/>
      <c r="R36" t="s">
        <v>0</v>
      </c>
      <c r="S36" s="66">
        <v>62.941176470588232</v>
      </c>
      <c r="T36" s="66">
        <v>70.754716981132077</v>
      </c>
      <c r="U36" s="66">
        <v>70.601851851851848</v>
      </c>
    </row>
    <row r="37" spans="2:21" x14ac:dyDescent="0.25">
      <c r="B37" s="213" t="s">
        <v>103</v>
      </c>
      <c r="C37" s="213"/>
      <c r="D37" s="213"/>
      <c r="E37" s="213"/>
      <c r="F37" s="213"/>
      <c r="G37" s="213"/>
      <c r="H37" s="213"/>
      <c r="I37" s="213"/>
      <c r="J37" s="213"/>
      <c r="K37" s="213"/>
      <c r="L37" s="213"/>
      <c r="M37" s="213"/>
      <c r="N37" s="213"/>
      <c r="R37" t="s">
        <v>1</v>
      </c>
      <c r="S37" s="66">
        <v>66.030989272943984</v>
      </c>
      <c r="T37" s="66">
        <v>75.574712643678154</v>
      </c>
      <c r="U37" s="66">
        <v>77.272727272727266</v>
      </c>
    </row>
    <row r="38" spans="2:21" x14ac:dyDescent="0.25">
      <c r="R38" t="s">
        <v>2</v>
      </c>
      <c r="S38" s="66">
        <v>54.31893687707641</v>
      </c>
      <c r="T38" s="66">
        <v>76.873265494912118</v>
      </c>
      <c r="U38" s="66">
        <v>78.186968838526923</v>
      </c>
    </row>
    <row r="39" spans="2:21" x14ac:dyDescent="0.25">
      <c r="R39" t="s">
        <v>3</v>
      </c>
      <c r="S39" s="66">
        <v>61.657032755298644</v>
      </c>
      <c r="T39" s="66">
        <v>62.097516099356021</v>
      </c>
      <c r="U39" s="66">
        <v>91.715976331360949</v>
      </c>
    </row>
    <row r="40" spans="2:21" x14ac:dyDescent="0.25">
      <c r="R40" t="s">
        <v>4</v>
      </c>
      <c r="S40" s="66">
        <v>57.721226142278766</v>
      </c>
      <c r="T40" s="66">
        <v>53.723404255319153</v>
      </c>
      <c r="U40" s="66">
        <v>65.315315315315317</v>
      </c>
    </row>
    <row r="41" spans="2:21" x14ac:dyDescent="0.25">
      <c r="R41" t="s">
        <v>5</v>
      </c>
      <c r="S41" s="66">
        <v>38.166047087980168</v>
      </c>
      <c r="T41" s="66">
        <v>33.916849015317283</v>
      </c>
      <c r="U41" s="66">
        <v>68.429237947122871</v>
      </c>
    </row>
  </sheetData>
  <mergeCells count="52">
    <mergeCell ref="Q3:Q5"/>
    <mergeCell ref="Q12:Q14"/>
    <mergeCell ref="B37:N37"/>
    <mergeCell ref="O4:O5"/>
    <mergeCell ref="O13:O14"/>
    <mergeCell ref="P4:P5"/>
    <mergeCell ref="P13:P14"/>
    <mergeCell ref="B32:N32"/>
    <mergeCell ref="B34:N34"/>
    <mergeCell ref="B36:N36"/>
    <mergeCell ref="B21:N21"/>
    <mergeCell ref="B22:B23"/>
    <mergeCell ref="C22:E22"/>
    <mergeCell ref="F22:H22"/>
    <mergeCell ref="I22:I23"/>
    <mergeCell ref="J22:L22"/>
    <mergeCell ref="B12:N12"/>
    <mergeCell ref="B13:B14"/>
    <mergeCell ref="C13:E13"/>
    <mergeCell ref="F13:H13"/>
    <mergeCell ref="I13:I14"/>
    <mergeCell ref="J13:L13"/>
    <mergeCell ref="M13:M14"/>
    <mergeCell ref="N13:N14"/>
    <mergeCell ref="B3:N3"/>
    <mergeCell ref="B4:B5"/>
    <mergeCell ref="C4:E4"/>
    <mergeCell ref="F4:H4"/>
    <mergeCell ref="I4:I5"/>
    <mergeCell ref="J4:L4"/>
    <mergeCell ref="M4:M5"/>
    <mergeCell ref="N4:N5"/>
    <mergeCell ref="Q21:Q23"/>
    <mergeCell ref="O22:O23"/>
    <mergeCell ref="P22:P23"/>
    <mergeCell ref="M22:M23"/>
    <mergeCell ref="N22:N23"/>
    <mergeCell ref="U3:X3"/>
    <mergeCell ref="U4:U5"/>
    <mergeCell ref="V4:V5"/>
    <mergeCell ref="X4:X5"/>
    <mergeCell ref="W4:W5"/>
    <mergeCell ref="U12:X12"/>
    <mergeCell ref="U13:U14"/>
    <mergeCell ref="V13:V14"/>
    <mergeCell ref="X13:X14"/>
    <mergeCell ref="W13:W14"/>
    <mergeCell ref="U21:X21"/>
    <mergeCell ref="U22:U23"/>
    <mergeCell ref="V22:V23"/>
    <mergeCell ref="X22:X23"/>
    <mergeCell ref="W22:W23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46"/>
  <sheetViews>
    <sheetView tabSelected="1" topLeftCell="AA7" zoomScale="90" zoomScaleNormal="90" workbookViewId="0">
      <selection activeCell="AI45" sqref="AI45"/>
    </sheetView>
  </sheetViews>
  <sheetFormatPr defaultRowHeight="15" x14ac:dyDescent="0.25"/>
  <cols>
    <col min="1" max="1" width="3.140625" customWidth="1"/>
    <col min="16" max="16" width="13.85546875" customWidth="1"/>
    <col min="18" max="18" width="5.5703125" customWidth="1"/>
    <col min="20" max="20" width="9.7109375" customWidth="1"/>
    <col min="27" max="27" width="11.28515625" customWidth="1"/>
    <col min="28" max="28" width="10.42578125" customWidth="1"/>
    <col min="29" max="29" width="10.140625" customWidth="1"/>
    <col min="32" max="32" width="19" customWidth="1"/>
    <col min="33" max="37" width="16.140625" bestFit="1" customWidth="1"/>
    <col min="38" max="38" width="13.85546875" customWidth="1"/>
    <col min="39" max="39" width="16.140625" bestFit="1" customWidth="1"/>
    <col min="40" max="40" width="15" bestFit="1" customWidth="1"/>
  </cols>
  <sheetData>
    <row r="1" spans="1:40" x14ac:dyDescent="0.25">
      <c r="A1" t="s">
        <v>50</v>
      </c>
      <c r="AF1" s="217" t="s">
        <v>194</v>
      </c>
    </row>
    <row r="2" spans="1:40" ht="15.75" thickBot="1" x14ac:dyDescent="0.3">
      <c r="T2" s="96" t="s">
        <v>194</v>
      </c>
      <c r="AF2" s="218"/>
    </row>
    <row r="3" spans="1:40" ht="18" thickBot="1" x14ac:dyDescent="0.3">
      <c r="B3" s="195" t="s">
        <v>9</v>
      </c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7"/>
      <c r="S3" s="195" t="s">
        <v>9</v>
      </c>
      <c r="T3" s="196"/>
      <c r="U3" s="196"/>
      <c r="V3" s="196"/>
      <c r="W3" s="196"/>
      <c r="X3" s="196"/>
      <c r="Y3" s="196"/>
      <c r="Z3" s="196"/>
      <c r="AA3" s="196"/>
      <c r="AB3" s="197"/>
      <c r="AE3" s="240" t="s">
        <v>9</v>
      </c>
      <c r="AF3" s="241"/>
      <c r="AG3" s="241"/>
      <c r="AH3" s="241"/>
      <c r="AI3" s="241"/>
      <c r="AJ3" s="241"/>
      <c r="AK3" s="241"/>
      <c r="AL3" s="241"/>
      <c r="AM3" s="241"/>
      <c r="AN3" s="242"/>
    </row>
    <row r="4" spans="1:40" ht="15.75" thickBot="1" x14ac:dyDescent="0.3">
      <c r="B4" s="198" t="s">
        <v>48</v>
      </c>
      <c r="C4" s="243" t="s">
        <v>7</v>
      </c>
      <c r="D4" s="244"/>
      <c r="E4" s="244"/>
      <c r="F4" s="245"/>
      <c r="G4" s="203" t="s">
        <v>6</v>
      </c>
      <c r="H4" s="204"/>
      <c r="I4" s="204"/>
      <c r="J4" s="205"/>
      <c r="K4" s="200" t="s">
        <v>44</v>
      </c>
      <c r="L4" s="203" t="s">
        <v>46</v>
      </c>
      <c r="M4" s="204"/>
      <c r="N4" s="204"/>
      <c r="O4" s="205"/>
      <c r="P4" s="200" t="s">
        <v>47</v>
      </c>
      <c r="Q4" s="190" t="s">
        <v>45</v>
      </c>
      <c r="S4" s="198" t="s">
        <v>48</v>
      </c>
      <c r="T4" s="248" t="s">
        <v>44</v>
      </c>
      <c r="U4" s="203" t="s">
        <v>6</v>
      </c>
      <c r="V4" s="204"/>
      <c r="W4" s="205"/>
      <c r="X4" s="203" t="s">
        <v>193</v>
      </c>
      <c r="Y4" s="204"/>
      <c r="Z4" s="205"/>
      <c r="AA4" s="200" t="s">
        <v>195</v>
      </c>
      <c r="AB4" s="246" t="s">
        <v>196</v>
      </c>
      <c r="AC4" s="89"/>
      <c r="AD4" s="68"/>
      <c r="AE4" s="236" t="s">
        <v>48</v>
      </c>
      <c r="AF4" s="224" t="s">
        <v>264</v>
      </c>
      <c r="AG4" s="226" t="s">
        <v>263</v>
      </c>
      <c r="AH4" s="227"/>
      <c r="AI4" s="228"/>
      <c r="AJ4" s="226" t="s">
        <v>262</v>
      </c>
      <c r="AK4" s="227"/>
      <c r="AL4" s="228"/>
      <c r="AM4" s="229" t="s">
        <v>195</v>
      </c>
      <c r="AN4" s="231" t="s">
        <v>196</v>
      </c>
    </row>
    <row r="5" spans="1:40" ht="15.75" thickBot="1" x14ac:dyDescent="0.3">
      <c r="B5" s="199"/>
      <c r="C5" s="37">
        <v>-5</v>
      </c>
      <c r="D5" s="61">
        <v>-6</v>
      </c>
      <c r="E5" s="38">
        <v>-7</v>
      </c>
      <c r="F5" s="39">
        <v>-8</v>
      </c>
      <c r="G5" s="37">
        <v>-5</v>
      </c>
      <c r="H5" s="61">
        <v>-6</v>
      </c>
      <c r="I5" s="38">
        <v>-7</v>
      </c>
      <c r="J5" s="39">
        <v>-8</v>
      </c>
      <c r="K5" s="201"/>
      <c r="L5" s="37">
        <v>-5</v>
      </c>
      <c r="M5" s="61">
        <v>-6</v>
      </c>
      <c r="N5" s="38">
        <v>-7</v>
      </c>
      <c r="O5" s="39">
        <v>-8</v>
      </c>
      <c r="P5" s="201"/>
      <c r="Q5" s="191"/>
      <c r="S5" s="199"/>
      <c r="T5" s="249"/>
      <c r="U5" s="37" t="s">
        <v>190</v>
      </c>
      <c r="V5" s="38" t="s">
        <v>191</v>
      </c>
      <c r="W5" s="39" t="s">
        <v>192</v>
      </c>
      <c r="X5" s="37" t="s">
        <v>190</v>
      </c>
      <c r="Y5" s="38" t="s">
        <v>191</v>
      </c>
      <c r="Z5" s="39" t="s">
        <v>192</v>
      </c>
      <c r="AA5" s="201"/>
      <c r="AB5" s="247"/>
      <c r="AE5" s="223"/>
      <c r="AF5" s="225"/>
      <c r="AG5" s="170" t="s">
        <v>190</v>
      </c>
      <c r="AH5" s="171" t="s">
        <v>191</v>
      </c>
      <c r="AI5" s="172" t="s">
        <v>192</v>
      </c>
      <c r="AJ5" s="170" t="s">
        <v>190</v>
      </c>
      <c r="AK5" s="171" t="s">
        <v>191</v>
      </c>
      <c r="AL5" s="172" t="s">
        <v>192</v>
      </c>
      <c r="AM5" s="230"/>
      <c r="AN5" s="232"/>
    </row>
    <row r="6" spans="1:40" x14ac:dyDescent="0.25">
      <c r="B6" s="32" t="s">
        <v>0</v>
      </c>
      <c r="C6" s="103"/>
      <c r="D6" s="71" t="s">
        <v>116</v>
      </c>
      <c r="E6" s="4" t="s">
        <v>86</v>
      </c>
      <c r="F6" s="5"/>
      <c r="G6" s="12"/>
      <c r="H6" s="72">
        <v>7400000000</v>
      </c>
      <c r="I6" s="13">
        <v>8000000000</v>
      </c>
      <c r="J6" s="14"/>
      <c r="K6" s="35">
        <f t="shared" ref="K6:K11" si="0">AVERAGE(G6:J6)</f>
        <v>7700000000</v>
      </c>
      <c r="L6" s="21"/>
      <c r="M6" s="22">
        <f>LOG(H6)</f>
        <v>9.8692317197309762</v>
      </c>
      <c r="N6" s="22">
        <f>LOG(I6)</f>
        <v>9.9030899869919438</v>
      </c>
      <c r="O6" s="23"/>
      <c r="P6" s="30">
        <f>AVERAGE(L6:O6)</f>
        <v>9.88616085336146</v>
      </c>
      <c r="Q6" s="62">
        <f>STDEV(L6:O6)</f>
        <v>2.3941410379456608E-2</v>
      </c>
      <c r="S6" s="32" t="s">
        <v>0</v>
      </c>
      <c r="T6" s="97">
        <v>14266666666.666666</v>
      </c>
      <c r="U6" s="12">
        <v>7400000000</v>
      </c>
      <c r="V6" s="13">
        <v>8000000000</v>
      </c>
      <c r="W6" s="14"/>
      <c r="X6" s="21">
        <f t="shared" ref="X6:X11" si="1">(U6/T6)*100</f>
        <v>51.86915887850467</v>
      </c>
      <c r="Y6" s="22">
        <f t="shared" ref="Y6:Y11" si="2">(V6/T6)*100</f>
        <v>56.074766355140191</v>
      </c>
      <c r="Z6" s="23"/>
      <c r="AA6" s="30">
        <f>AVERAGE(X6:Z6)</f>
        <v>53.971962616822431</v>
      </c>
      <c r="AB6" s="62">
        <f>STDEV(X6:Z6)</f>
        <v>2.9738135657378217</v>
      </c>
      <c r="AE6" s="173" t="s">
        <v>0</v>
      </c>
      <c r="AF6" s="174">
        <f>LOG(T6)</f>
        <v>10.15432251429351</v>
      </c>
      <c r="AG6" s="21">
        <f>LOG(U6)</f>
        <v>9.8692317197309762</v>
      </c>
      <c r="AH6" s="22">
        <f t="shared" ref="AH6:AI11" si="3">LOG(V6)</f>
        <v>9.9030899869919438</v>
      </c>
      <c r="AI6" s="23"/>
      <c r="AJ6" s="21">
        <f>AF6-AG6</f>
        <v>0.28509079456253339</v>
      </c>
      <c r="AK6" s="22">
        <f>AF6-AH6</f>
        <v>0.25123252730156587</v>
      </c>
      <c r="AL6" s="23"/>
      <c r="AM6" s="30">
        <f>AVERAGE(AJ6:AL6)</f>
        <v>0.26816166093204963</v>
      </c>
      <c r="AN6" s="30">
        <f>STDEV(AJ6:AL6)</f>
        <v>2.3941410379456608E-2</v>
      </c>
    </row>
    <row r="7" spans="1:40" x14ac:dyDescent="0.25">
      <c r="B7" s="33" t="s">
        <v>1</v>
      </c>
      <c r="C7" s="104"/>
      <c r="D7" s="43" t="s">
        <v>199</v>
      </c>
      <c r="E7" s="7" t="s">
        <v>92</v>
      </c>
      <c r="F7" s="8" t="s">
        <v>56</v>
      </c>
      <c r="G7" s="15"/>
      <c r="H7" s="48">
        <v>6400000000</v>
      </c>
      <c r="I7" s="16">
        <v>11000000000</v>
      </c>
      <c r="J7" s="17">
        <v>10000000000</v>
      </c>
      <c r="K7" s="1">
        <f t="shared" si="0"/>
        <v>9133333333.333334</v>
      </c>
      <c r="L7" s="24"/>
      <c r="M7" s="53">
        <f t="shared" ref="M7:M11" si="4">LOG(H7)</f>
        <v>9.8061799739838875</v>
      </c>
      <c r="N7" s="25">
        <f>LOG(I7)</f>
        <v>10.041392685158225</v>
      </c>
      <c r="O7" s="26">
        <f>LOG(J7)</f>
        <v>10</v>
      </c>
      <c r="P7" s="2">
        <f t="shared" ref="P7:P11" si="5">AVERAGE(L7:O7)</f>
        <v>9.9491908863807037</v>
      </c>
      <c r="Q7" s="63">
        <f t="shared" ref="Q7:Q11" si="6">STDEV(L7:O7)</f>
        <v>0.12556842514971467</v>
      </c>
      <c r="S7" s="33" t="s">
        <v>1</v>
      </c>
      <c r="T7" s="98">
        <v>18466666666.666668</v>
      </c>
      <c r="U7" s="15">
        <v>6400000000</v>
      </c>
      <c r="V7" s="16">
        <v>11000000000</v>
      </c>
      <c r="W7" s="17">
        <v>10000000000</v>
      </c>
      <c r="X7" s="24">
        <f t="shared" si="1"/>
        <v>34.657039711191331</v>
      </c>
      <c r="Y7" s="25">
        <f t="shared" si="2"/>
        <v>59.566787003610102</v>
      </c>
      <c r="Z7" s="26">
        <f>(W7/T7)*100</f>
        <v>54.151624548736457</v>
      </c>
      <c r="AA7" s="2">
        <f t="shared" ref="AA7:AA11" si="7">AVERAGE(X7:Z7)</f>
        <v>49.458483754512628</v>
      </c>
      <c r="AB7" s="63">
        <f t="shared" ref="AB7:AB11" si="8">STDEV(X7:Z7)</f>
        <v>13.101261596840464</v>
      </c>
      <c r="AE7" s="175" t="s">
        <v>1</v>
      </c>
      <c r="AF7" s="176">
        <f t="shared" ref="AF7:AF11" si="9">LOG(T7)</f>
        <v>10.266388510008767</v>
      </c>
      <c r="AG7" s="24">
        <f t="shared" ref="AG7:AG11" si="10">LOG(U7)</f>
        <v>9.8061799739838875</v>
      </c>
      <c r="AH7" s="25">
        <f t="shared" si="3"/>
        <v>10.041392685158225</v>
      </c>
      <c r="AI7" s="26">
        <f t="shared" si="3"/>
        <v>10</v>
      </c>
      <c r="AJ7" s="24">
        <f t="shared" ref="AJ7:AJ11" si="11">AF7-AG7</f>
        <v>0.46020853602487932</v>
      </c>
      <c r="AK7" s="25">
        <f t="shared" ref="AK7:AK11" si="12">AF7-AH7</f>
        <v>0.22499582485054148</v>
      </c>
      <c r="AL7" s="26">
        <f t="shared" ref="AL7:AL11" si="13">AF7-AI7</f>
        <v>0.26638851000876684</v>
      </c>
      <c r="AM7" s="2">
        <f t="shared" ref="AM7:AM11" si="14">AVERAGE(AJ7:AL7)</f>
        <v>0.31719762362806253</v>
      </c>
      <c r="AN7" s="2">
        <f t="shared" ref="AN7:AN11" si="15">STDEV(AJ7:AL7)</f>
        <v>0.12556842514971461</v>
      </c>
    </row>
    <row r="8" spans="1:40" x14ac:dyDescent="0.25">
      <c r="B8" s="33" t="s">
        <v>2</v>
      </c>
      <c r="C8" s="104"/>
      <c r="D8" s="43" t="s">
        <v>115</v>
      </c>
      <c r="E8" s="7" t="s">
        <v>91</v>
      </c>
      <c r="F8" s="8"/>
      <c r="G8" s="15"/>
      <c r="H8" s="48">
        <v>7800000000</v>
      </c>
      <c r="I8" s="16">
        <v>9500000000</v>
      </c>
      <c r="J8" s="17"/>
      <c r="K8" s="1">
        <f t="shared" si="0"/>
        <v>8650000000</v>
      </c>
      <c r="L8" s="24"/>
      <c r="M8" s="53">
        <f t="shared" si="4"/>
        <v>9.8920946026904808</v>
      </c>
      <c r="N8" s="25">
        <f>LOG(I8)</f>
        <v>9.9777236052888476</v>
      </c>
      <c r="O8" s="26"/>
      <c r="P8" s="2">
        <f t="shared" si="5"/>
        <v>9.9349091039896642</v>
      </c>
      <c r="Q8" s="63">
        <f t="shared" si="6"/>
        <v>6.0548848403545671E-2</v>
      </c>
      <c r="S8" s="33" t="s">
        <v>2</v>
      </c>
      <c r="T8" s="98">
        <v>21800000000</v>
      </c>
      <c r="U8" s="15">
        <v>7800000000</v>
      </c>
      <c r="V8" s="16">
        <v>9500000000</v>
      </c>
      <c r="W8" s="17"/>
      <c r="X8" s="24">
        <f t="shared" si="1"/>
        <v>35.779816513761467</v>
      </c>
      <c r="Y8" s="25">
        <f t="shared" si="2"/>
        <v>43.577981651376149</v>
      </c>
      <c r="Z8" s="26"/>
      <c r="AA8" s="2">
        <f t="shared" si="7"/>
        <v>39.678899082568805</v>
      </c>
      <c r="AB8" s="63">
        <f t="shared" si="8"/>
        <v>5.514135449619868</v>
      </c>
      <c r="AE8" s="175" t="s">
        <v>2</v>
      </c>
      <c r="AF8" s="176">
        <f t="shared" si="9"/>
        <v>10.338456493604605</v>
      </c>
      <c r="AG8" s="24">
        <f t="shared" si="10"/>
        <v>9.8920946026904808</v>
      </c>
      <c r="AH8" s="25">
        <f t="shared" si="3"/>
        <v>9.9777236052888476</v>
      </c>
      <c r="AI8" s="26"/>
      <c r="AJ8" s="24">
        <f t="shared" si="11"/>
        <v>0.44636189091412426</v>
      </c>
      <c r="AK8" s="25">
        <f t="shared" si="12"/>
        <v>0.36073288831575745</v>
      </c>
      <c r="AL8" s="26"/>
      <c r="AM8" s="2">
        <f t="shared" si="14"/>
        <v>0.40354738961494085</v>
      </c>
      <c r="AN8" s="2">
        <f t="shared" si="15"/>
        <v>6.0548848403545644E-2</v>
      </c>
    </row>
    <row r="9" spans="1:40" x14ac:dyDescent="0.25">
      <c r="B9" s="33" t="s">
        <v>3</v>
      </c>
      <c r="C9" s="104"/>
      <c r="D9" s="43" t="s">
        <v>114</v>
      </c>
      <c r="E9" s="7" t="s">
        <v>90</v>
      </c>
      <c r="F9" s="8"/>
      <c r="G9" s="15"/>
      <c r="H9" s="48">
        <v>7300000000</v>
      </c>
      <c r="I9" s="16">
        <v>8000000000</v>
      </c>
      <c r="J9" s="17"/>
      <c r="K9" s="1">
        <f t="shared" si="0"/>
        <v>7650000000</v>
      </c>
      <c r="L9" s="24"/>
      <c r="M9" s="53">
        <f t="shared" si="4"/>
        <v>9.8633228601204568</v>
      </c>
      <c r="N9" s="25">
        <f>LOG(I9)</f>
        <v>9.9030899869919438</v>
      </c>
      <c r="O9" s="26"/>
      <c r="P9" s="2">
        <f t="shared" si="5"/>
        <v>9.8832064235561994</v>
      </c>
      <c r="Q9" s="63">
        <f t="shared" si="6"/>
        <v>2.8119605079134219E-2</v>
      </c>
      <c r="S9" s="33" t="s">
        <v>3</v>
      </c>
      <c r="T9" s="98">
        <v>16000000000</v>
      </c>
      <c r="U9" s="15">
        <v>7300000000</v>
      </c>
      <c r="V9" s="16">
        <v>8000000000</v>
      </c>
      <c r="W9" s="17"/>
      <c r="X9" s="24">
        <f t="shared" si="1"/>
        <v>45.625</v>
      </c>
      <c r="Y9" s="25">
        <f t="shared" si="2"/>
        <v>50</v>
      </c>
      <c r="Z9" s="26"/>
      <c r="AA9" s="2">
        <f t="shared" si="7"/>
        <v>47.8125</v>
      </c>
      <c r="AB9" s="63">
        <f t="shared" si="8"/>
        <v>3.0935921676911455</v>
      </c>
      <c r="AE9" s="175" t="s">
        <v>3</v>
      </c>
      <c r="AF9" s="176">
        <f t="shared" si="9"/>
        <v>10.204119982655925</v>
      </c>
      <c r="AG9" s="24">
        <f t="shared" si="10"/>
        <v>9.8633228601204568</v>
      </c>
      <c r="AH9" s="25">
        <f t="shared" si="3"/>
        <v>9.9030899869919438</v>
      </c>
      <c r="AI9" s="26"/>
      <c r="AJ9" s="24">
        <f t="shared" si="11"/>
        <v>0.34079712253546823</v>
      </c>
      <c r="AK9" s="25">
        <f t="shared" si="12"/>
        <v>0.30102999566398125</v>
      </c>
      <c r="AL9" s="26"/>
      <c r="AM9" s="2">
        <f t="shared" si="14"/>
        <v>0.32091355909972474</v>
      </c>
      <c r="AN9" s="2">
        <f t="shared" si="15"/>
        <v>2.8119605079134219E-2</v>
      </c>
    </row>
    <row r="10" spans="1:40" x14ac:dyDescent="0.25">
      <c r="B10" s="33" t="s">
        <v>4</v>
      </c>
      <c r="C10" s="104"/>
      <c r="D10" s="43" t="s">
        <v>113</v>
      </c>
      <c r="E10" s="7" t="s">
        <v>94</v>
      </c>
      <c r="F10" s="8" t="s">
        <v>57</v>
      </c>
      <c r="G10" s="15"/>
      <c r="H10" s="48">
        <v>6300000000</v>
      </c>
      <c r="I10" s="16">
        <v>5500000000</v>
      </c>
      <c r="J10" s="17"/>
      <c r="K10" s="1">
        <f t="shared" si="0"/>
        <v>5900000000</v>
      </c>
      <c r="L10" s="24"/>
      <c r="M10" s="53">
        <f t="shared" si="4"/>
        <v>9.7993405494535821</v>
      </c>
      <c r="N10" s="25">
        <f>LOG(I10)</f>
        <v>9.7403626894942441</v>
      </c>
      <c r="O10" s="26"/>
      <c r="P10" s="2">
        <f t="shared" si="5"/>
        <v>9.7698516194739131</v>
      </c>
      <c r="Q10" s="63">
        <f t="shared" si="6"/>
        <v>4.1703644717118474E-2</v>
      </c>
      <c r="S10" s="33" t="s">
        <v>4</v>
      </c>
      <c r="T10" s="98">
        <v>16633333333.333334</v>
      </c>
      <c r="U10" s="15">
        <v>6300000000</v>
      </c>
      <c r="V10" s="16">
        <v>5500000000</v>
      </c>
      <c r="W10" s="17"/>
      <c r="X10" s="24">
        <f t="shared" si="1"/>
        <v>37.875751503006008</v>
      </c>
      <c r="Y10" s="25">
        <f t="shared" si="2"/>
        <v>33.06613226452906</v>
      </c>
      <c r="Z10" s="26"/>
      <c r="AA10" s="2">
        <f t="shared" si="7"/>
        <v>35.470941883767537</v>
      </c>
      <c r="AB10" s="63">
        <f t="shared" si="8"/>
        <v>3.4009143784523288</v>
      </c>
      <c r="AE10" s="175" t="s">
        <v>4</v>
      </c>
      <c r="AF10" s="176">
        <f t="shared" si="9"/>
        <v>10.220979290903728</v>
      </c>
      <c r="AG10" s="24">
        <f t="shared" si="10"/>
        <v>9.7993405494535821</v>
      </c>
      <c r="AH10" s="25">
        <f t="shared" si="3"/>
        <v>9.7403626894942441</v>
      </c>
      <c r="AI10" s="26"/>
      <c r="AJ10" s="24">
        <f t="shared" si="11"/>
        <v>0.42163874145014546</v>
      </c>
      <c r="AK10" s="25">
        <f t="shared" si="12"/>
        <v>0.48061660140948348</v>
      </c>
      <c r="AL10" s="26"/>
      <c r="AM10" s="2">
        <f t="shared" si="14"/>
        <v>0.45112767142981447</v>
      </c>
      <c r="AN10" s="2">
        <f t="shared" si="15"/>
        <v>4.1703644717118474E-2</v>
      </c>
    </row>
    <row r="11" spans="1:40" ht="15.75" thickBot="1" x14ac:dyDescent="0.3">
      <c r="B11" s="34" t="s">
        <v>5</v>
      </c>
      <c r="C11" s="9" t="s">
        <v>112</v>
      </c>
      <c r="D11" s="44" t="s">
        <v>89</v>
      </c>
      <c r="E11" s="10" t="s">
        <v>87</v>
      </c>
      <c r="F11" s="11"/>
      <c r="G11" s="18">
        <v>1030000000</v>
      </c>
      <c r="H11" s="49">
        <v>1600000000</v>
      </c>
      <c r="I11" s="19">
        <v>1500000000</v>
      </c>
      <c r="J11" s="20"/>
      <c r="K11" s="36">
        <f t="shared" si="0"/>
        <v>1376666666.6666667</v>
      </c>
      <c r="L11" s="27">
        <f>LOG(G11)</f>
        <v>9.0128372247051729</v>
      </c>
      <c r="M11" s="54">
        <f t="shared" si="4"/>
        <v>9.204119982655925</v>
      </c>
      <c r="N11" s="28">
        <f>LOG(I11)</f>
        <v>9.1760912590556813</v>
      </c>
      <c r="O11" s="29"/>
      <c r="P11" s="31">
        <f t="shared" si="5"/>
        <v>9.1310161554722598</v>
      </c>
      <c r="Q11" s="64">
        <f t="shared" si="6"/>
        <v>0.10330100238915227</v>
      </c>
      <c r="S11" s="34" t="s">
        <v>5</v>
      </c>
      <c r="T11" s="99">
        <v>10266666666.666666</v>
      </c>
      <c r="U11" s="18">
        <v>1030000000</v>
      </c>
      <c r="V11" s="49">
        <v>1600000000</v>
      </c>
      <c r="W11" s="19">
        <v>1500000000</v>
      </c>
      <c r="X11" s="27">
        <f t="shared" si="1"/>
        <v>10.032467532467534</v>
      </c>
      <c r="Y11" s="28">
        <f t="shared" si="2"/>
        <v>15.584415584415584</v>
      </c>
      <c r="Z11" s="29">
        <f>(W11/T11)*100</f>
        <v>14.610389610389612</v>
      </c>
      <c r="AA11" s="31">
        <f t="shared" si="7"/>
        <v>13.409090909090908</v>
      </c>
      <c r="AB11" s="64">
        <f t="shared" si="8"/>
        <v>2.964518632120388</v>
      </c>
      <c r="AE11" s="177" t="s">
        <v>5</v>
      </c>
      <c r="AF11" s="178">
        <f t="shared" si="9"/>
        <v>10.011429461780782</v>
      </c>
      <c r="AG11" s="27">
        <f t="shared" si="10"/>
        <v>9.0128372247051729</v>
      </c>
      <c r="AH11" s="54">
        <f t="shared" si="3"/>
        <v>9.204119982655925</v>
      </c>
      <c r="AI11" s="28">
        <f t="shared" si="3"/>
        <v>9.1760912590556813</v>
      </c>
      <c r="AJ11" s="27">
        <f t="shared" si="11"/>
        <v>0.99859223707560929</v>
      </c>
      <c r="AK11" s="28">
        <f t="shared" si="12"/>
        <v>0.80730947912485718</v>
      </c>
      <c r="AL11" s="29">
        <f t="shared" si="13"/>
        <v>0.83533820272510084</v>
      </c>
      <c r="AM11" s="31">
        <f t="shared" si="14"/>
        <v>0.88041330630852244</v>
      </c>
      <c r="AN11" s="31">
        <f t="shared" si="15"/>
        <v>0.10330100238915227</v>
      </c>
    </row>
    <row r="12" spans="1:40" ht="18" thickBot="1" x14ac:dyDescent="0.3">
      <c r="B12" s="192" t="s">
        <v>10</v>
      </c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4"/>
      <c r="S12" s="192" t="s">
        <v>10</v>
      </c>
      <c r="T12" s="193"/>
      <c r="U12" s="193"/>
      <c r="V12" s="193"/>
      <c r="W12" s="193"/>
      <c r="X12" s="193"/>
      <c r="Y12" s="193"/>
      <c r="Z12" s="193"/>
      <c r="AA12" s="193"/>
      <c r="AB12" s="194"/>
      <c r="AE12" s="237" t="s">
        <v>10</v>
      </c>
      <c r="AF12" s="238"/>
      <c r="AG12" s="238"/>
      <c r="AH12" s="238"/>
      <c r="AI12" s="238"/>
      <c r="AJ12" s="238"/>
      <c r="AK12" s="238"/>
      <c r="AL12" s="238"/>
      <c r="AM12" s="238"/>
      <c r="AN12" s="239"/>
    </row>
    <row r="13" spans="1:40" ht="15" customHeight="1" thickBot="1" x14ac:dyDescent="0.3">
      <c r="B13" s="198" t="s">
        <v>48</v>
      </c>
      <c r="C13" s="243" t="s">
        <v>7</v>
      </c>
      <c r="D13" s="244"/>
      <c r="E13" s="244"/>
      <c r="F13" s="245"/>
      <c r="G13" s="206" t="s">
        <v>6</v>
      </c>
      <c r="H13" s="206"/>
      <c r="I13" s="206"/>
      <c r="J13" s="190"/>
      <c r="K13" s="202" t="s">
        <v>44</v>
      </c>
      <c r="L13" s="203" t="s">
        <v>46</v>
      </c>
      <c r="M13" s="204"/>
      <c r="N13" s="204"/>
      <c r="O13" s="205"/>
      <c r="P13" s="202" t="s">
        <v>47</v>
      </c>
      <c r="Q13" s="190" t="s">
        <v>45</v>
      </c>
      <c r="S13" s="198" t="s">
        <v>48</v>
      </c>
      <c r="T13" s="248" t="s">
        <v>44</v>
      </c>
      <c r="U13" s="206" t="s">
        <v>6</v>
      </c>
      <c r="V13" s="206"/>
      <c r="W13" s="190"/>
      <c r="X13" s="203" t="s">
        <v>193</v>
      </c>
      <c r="Y13" s="204"/>
      <c r="Z13" s="205"/>
      <c r="AA13" s="200" t="s">
        <v>195</v>
      </c>
      <c r="AB13" s="246" t="s">
        <v>196</v>
      </c>
      <c r="AE13" s="236" t="s">
        <v>48</v>
      </c>
      <c r="AF13" s="224" t="s">
        <v>264</v>
      </c>
      <c r="AG13" s="226" t="s">
        <v>263</v>
      </c>
      <c r="AH13" s="227"/>
      <c r="AI13" s="228"/>
      <c r="AJ13" s="226" t="s">
        <v>262</v>
      </c>
      <c r="AK13" s="227"/>
      <c r="AL13" s="228"/>
      <c r="AM13" s="229" t="s">
        <v>195</v>
      </c>
      <c r="AN13" s="231" t="s">
        <v>196</v>
      </c>
    </row>
    <row r="14" spans="1:40" ht="15.75" thickBot="1" x14ac:dyDescent="0.3">
      <c r="B14" s="199"/>
      <c r="C14" s="37">
        <v>-5</v>
      </c>
      <c r="D14" s="61">
        <v>-6</v>
      </c>
      <c r="E14" s="38">
        <v>-7</v>
      </c>
      <c r="F14" s="39">
        <v>-8</v>
      </c>
      <c r="G14" s="61">
        <v>-5</v>
      </c>
      <c r="H14" s="61">
        <v>-6</v>
      </c>
      <c r="I14" s="38">
        <v>-7</v>
      </c>
      <c r="J14" s="39">
        <v>-8</v>
      </c>
      <c r="K14" s="201"/>
      <c r="L14" s="58">
        <v>-5</v>
      </c>
      <c r="M14" s="58">
        <v>-6</v>
      </c>
      <c r="N14" s="59">
        <v>-7</v>
      </c>
      <c r="O14" s="60">
        <v>-8</v>
      </c>
      <c r="P14" s="201"/>
      <c r="Q14" s="191"/>
      <c r="S14" s="199"/>
      <c r="T14" s="249"/>
      <c r="U14" s="61" t="s">
        <v>190</v>
      </c>
      <c r="V14" s="38" t="s">
        <v>191</v>
      </c>
      <c r="W14" s="39" t="s">
        <v>192</v>
      </c>
      <c r="X14" s="37" t="s">
        <v>190</v>
      </c>
      <c r="Y14" s="38" t="s">
        <v>191</v>
      </c>
      <c r="Z14" s="39" t="s">
        <v>192</v>
      </c>
      <c r="AA14" s="201"/>
      <c r="AB14" s="247"/>
      <c r="AE14" s="223"/>
      <c r="AF14" s="225"/>
      <c r="AG14" s="179" t="s">
        <v>190</v>
      </c>
      <c r="AH14" s="171" t="s">
        <v>191</v>
      </c>
      <c r="AI14" s="172" t="s">
        <v>192</v>
      </c>
      <c r="AJ14" s="170" t="s">
        <v>190</v>
      </c>
      <c r="AK14" s="171" t="s">
        <v>191</v>
      </c>
      <c r="AL14" s="172" t="s">
        <v>192</v>
      </c>
      <c r="AM14" s="230"/>
      <c r="AN14" s="232"/>
    </row>
    <row r="15" spans="1:40" x14ac:dyDescent="0.25">
      <c r="B15" s="65" t="s">
        <v>0</v>
      </c>
      <c r="C15" s="106"/>
      <c r="D15" s="40" t="s">
        <v>73</v>
      </c>
      <c r="E15" s="41" t="s">
        <v>72</v>
      </c>
      <c r="F15" s="42"/>
      <c r="G15" s="45"/>
      <c r="H15" s="45">
        <v>6100000000</v>
      </c>
      <c r="I15" s="46">
        <v>9000000000</v>
      </c>
      <c r="J15" s="47"/>
      <c r="K15" s="35">
        <f>AVERAGE(G15:J15)</f>
        <v>7550000000</v>
      </c>
      <c r="L15" s="50"/>
      <c r="M15" s="50">
        <f>LOG10(H15)</f>
        <v>9.7853298350107671</v>
      </c>
      <c r="N15" s="51">
        <f t="shared" ref="N15:N20" si="16">LOG(I15)</f>
        <v>9.9542425094393252</v>
      </c>
      <c r="O15" s="52"/>
      <c r="P15" s="30">
        <f>AVERAGE(L15:O15)</f>
        <v>9.8697861722250462</v>
      </c>
      <c r="Q15" s="55">
        <f>STDEV(L15:O15)</f>
        <v>0.11943929751678894</v>
      </c>
      <c r="S15" s="65" t="s">
        <v>0</v>
      </c>
      <c r="T15" s="100">
        <v>27500000000</v>
      </c>
      <c r="U15" s="45">
        <v>6100000000</v>
      </c>
      <c r="V15" s="46">
        <v>9000000000</v>
      </c>
      <c r="W15" s="47"/>
      <c r="X15" s="50">
        <f t="shared" ref="X15:X20" si="17">(U15/T15)*100</f>
        <v>22.181818181818183</v>
      </c>
      <c r="Y15" s="51">
        <f t="shared" ref="Y15:Y20" si="18">(V15/T15)*100</f>
        <v>32.727272727272727</v>
      </c>
      <c r="Z15" s="52"/>
      <c r="AA15" s="30">
        <f>AVERAGE(X15:Z15)</f>
        <v>27.454545454545453</v>
      </c>
      <c r="AB15" s="55">
        <f>STDEV(X15:Z15)</f>
        <v>7.4567624197854361</v>
      </c>
      <c r="AE15" s="180" t="s">
        <v>0</v>
      </c>
      <c r="AF15" s="181">
        <f>LOG(T15)</f>
        <v>10.439332693830263</v>
      </c>
      <c r="AG15" s="50">
        <f>LOG(U15)</f>
        <v>9.7853298350107671</v>
      </c>
      <c r="AH15" s="51">
        <f t="shared" ref="AH15:AI20" si="19">LOG(V15)</f>
        <v>9.9542425094393252</v>
      </c>
      <c r="AI15" s="52"/>
      <c r="AJ15" s="50">
        <f>AF15-AG15</f>
        <v>0.65400285881949571</v>
      </c>
      <c r="AK15" s="51">
        <f>AF15-AH15</f>
        <v>0.48509018439093765</v>
      </c>
      <c r="AL15" s="52"/>
      <c r="AM15" s="30">
        <f>AVERAGE(AJ15:AL15)</f>
        <v>0.56954652160521668</v>
      </c>
      <c r="AN15" s="169">
        <f>STDEV(AJ15:AL15)</f>
        <v>0.11943929751678892</v>
      </c>
    </row>
    <row r="16" spans="1:40" x14ac:dyDescent="0.25">
      <c r="B16" s="33" t="s">
        <v>1</v>
      </c>
      <c r="C16" s="104"/>
      <c r="D16" s="43" t="s">
        <v>111</v>
      </c>
      <c r="E16" s="7" t="s">
        <v>71</v>
      </c>
      <c r="F16" s="8"/>
      <c r="G16" s="48"/>
      <c r="H16" s="48">
        <v>8200000000</v>
      </c>
      <c r="I16" s="16">
        <v>8500000000</v>
      </c>
      <c r="J16" s="17"/>
      <c r="K16" s="1">
        <f t="shared" ref="K16:K20" si="20">AVERAGE(G16:J16)</f>
        <v>8350000000</v>
      </c>
      <c r="L16" s="53"/>
      <c r="M16" s="53">
        <f t="shared" ref="M16:M20" si="21">LOG10(H16)</f>
        <v>9.9138138523837167</v>
      </c>
      <c r="N16" s="25">
        <f t="shared" si="16"/>
        <v>9.9294189257142929</v>
      </c>
      <c r="O16" s="26"/>
      <c r="P16" s="2">
        <f t="shared" ref="P16:P20" si="22">AVERAGE(L16:O16)</f>
        <v>9.9216163890490048</v>
      </c>
      <c r="Q16" s="56">
        <f t="shared" ref="Q16:Q20" si="23">STDEV(L16:O16)</f>
        <v>1.1034453172963735E-2</v>
      </c>
      <c r="S16" s="33" t="s">
        <v>1</v>
      </c>
      <c r="T16" s="101">
        <v>17533333333.333332</v>
      </c>
      <c r="U16" s="48">
        <v>8200000000</v>
      </c>
      <c r="V16" s="16">
        <v>8500000000</v>
      </c>
      <c r="W16" s="17"/>
      <c r="X16" s="53">
        <f t="shared" si="17"/>
        <v>46.76806083650191</v>
      </c>
      <c r="Y16" s="25">
        <f t="shared" si="18"/>
        <v>48.479087452471489</v>
      </c>
      <c r="Z16" s="52"/>
      <c r="AA16" s="2">
        <f t="shared" ref="AA16:AA20" si="24">AVERAGE(X16:Z16)</f>
        <v>47.623574144486696</v>
      </c>
      <c r="AB16" s="56">
        <f t="shared" ref="AB16:AB20" si="25">STDEV(X16:Z16)</f>
        <v>1.2098785229427604</v>
      </c>
      <c r="AE16" s="175" t="s">
        <v>1</v>
      </c>
      <c r="AF16" s="182">
        <f t="shared" ref="AF16:AF20" si="26">LOG(T16)</f>
        <v>10.243864489434076</v>
      </c>
      <c r="AG16" s="53">
        <f t="shared" ref="AG16:AG20" si="27">LOG(U16)</f>
        <v>9.9138138523837167</v>
      </c>
      <c r="AH16" s="25">
        <f t="shared" si="19"/>
        <v>9.9294189257142929</v>
      </c>
      <c r="AI16" s="26"/>
      <c r="AJ16" s="53">
        <f t="shared" ref="AJ16:AJ20" si="28">AF16-AG16</f>
        <v>0.33005063705035909</v>
      </c>
      <c r="AK16" s="25">
        <f t="shared" ref="AK16:AK20" si="29">AF16-AH16</f>
        <v>0.31444556371978294</v>
      </c>
      <c r="AL16" s="52"/>
      <c r="AM16" s="2">
        <f t="shared" ref="AM16:AM20" si="30">AVERAGE(AJ16:AL16)</f>
        <v>0.32224810038507101</v>
      </c>
      <c r="AN16" s="167">
        <f t="shared" ref="AN16:AN20" si="31">STDEV(AJ16:AL16)</f>
        <v>1.1034453172963735E-2</v>
      </c>
    </row>
    <row r="17" spans="2:40" x14ac:dyDescent="0.25">
      <c r="B17" s="33" t="s">
        <v>2</v>
      </c>
      <c r="C17" s="104"/>
      <c r="D17" s="43" t="s">
        <v>239</v>
      </c>
      <c r="E17" s="7" t="s">
        <v>93</v>
      </c>
      <c r="F17" s="8" t="s">
        <v>81</v>
      </c>
      <c r="G17" s="48"/>
      <c r="H17" s="48">
        <v>15700000000</v>
      </c>
      <c r="I17" s="16">
        <v>17000000000</v>
      </c>
      <c r="J17" s="17">
        <v>20000000000</v>
      </c>
      <c r="K17" s="1">
        <f t="shared" si="20"/>
        <v>17566666666.666668</v>
      </c>
      <c r="L17" s="53"/>
      <c r="M17" s="53">
        <f t="shared" si="21"/>
        <v>10.195899652409233</v>
      </c>
      <c r="N17" s="25">
        <f t="shared" si="16"/>
        <v>10.230448921378274</v>
      </c>
      <c r="O17" s="26">
        <f>LOG(J17)</f>
        <v>10.301029995663981</v>
      </c>
      <c r="P17" s="2">
        <f t="shared" si="22"/>
        <v>10.242459523150496</v>
      </c>
      <c r="Q17" s="56">
        <f t="shared" si="23"/>
        <v>5.3584402435909173E-2</v>
      </c>
      <c r="S17" s="33" t="s">
        <v>2</v>
      </c>
      <c r="T17" s="101">
        <v>27700000000</v>
      </c>
      <c r="U17" s="48">
        <v>15800000000</v>
      </c>
      <c r="V17" s="16">
        <v>17000000000</v>
      </c>
      <c r="W17" s="17">
        <v>20000000000</v>
      </c>
      <c r="X17" s="53">
        <f t="shared" si="17"/>
        <v>57.039711191335741</v>
      </c>
      <c r="Y17" s="25">
        <f t="shared" si="18"/>
        <v>61.371841155234655</v>
      </c>
      <c r="Z17" s="52">
        <f>(W17/T17)*100</f>
        <v>72.202166064981952</v>
      </c>
      <c r="AA17" s="2">
        <f t="shared" si="24"/>
        <v>63.537906137184116</v>
      </c>
      <c r="AB17" s="56">
        <f t="shared" si="25"/>
        <v>7.8098583584057542</v>
      </c>
      <c r="AE17" s="175" t="s">
        <v>2</v>
      </c>
      <c r="AF17" s="182">
        <f t="shared" si="26"/>
        <v>10.442479769064448</v>
      </c>
      <c r="AG17" s="53">
        <f t="shared" si="27"/>
        <v>10.198657086954423</v>
      </c>
      <c r="AH17" s="25">
        <f t="shared" si="19"/>
        <v>10.230448921378274</v>
      </c>
      <c r="AI17" s="26">
        <f t="shared" si="19"/>
        <v>10.301029995663981</v>
      </c>
      <c r="AJ17" s="53">
        <f t="shared" si="28"/>
        <v>0.24382268211002511</v>
      </c>
      <c r="AK17" s="25">
        <f t="shared" si="29"/>
        <v>0.21203084768617408</v>
      </c>
      <c r="AL17" s="52">
        <f t="shared" ref="AL17:AL20" si="32">AF17-AI17</f>
        <v>0.14144977340046694</v>
      </c>
      <c r="AM17" s="2">
        <f t="shared" si="30"/>
        <v>0.19910110106555537</v>
      </c>
      <c r="AN17" s="167">
        <f t="shared" si="31"/>
        <v>5.2396916609366753E-2</v>
      </c>
    </row>
    <row r="18" spans="2:40" x14ac:dyDescent="0.25">
      <c r="B18" s="33" t="s">
        <v>3</v>
      </c>
      <c r="C18" s="104"/>
      <c r="D18" s="43" t="s">
        <v>110</v>
      </c>
      <c r="E18" s="7" t="s">
        <v>240</v>
      </c>
      <c r="F18" s="8" t="s">
        <v>56</v>
      </c>
      <c r="G18" s="48"/>
      <c r="H18" s="48">
        <v>10000000000</v>
      </c>
      <c r="I18" s="16">
        <v>12000000000</v>
      </c>
      <c r="J18" s="17">
        <v>10000000000</v>
      </c>
      <c r="K18" s="1">
        <f t="shared" si="20"/>
        <v>10666666666.666666</v>
      </c>
      <c r="L18" s="53"/>
      <c r="M18" s="53">
        <f t="shared" si="21"/>
        <v>10</v>
      </c>
      <c r="N18" s="25">
        <f t="shared" si="16"/>
        <v>10.079181246047625</v>
      </c>
      <c r="O18" s="26">
        <f>LOG(J18)</f>
        <v>10</v>
      </c>
      <c r="P18" s="2">
        <f t="shared" si="22"/>
        <v>10.026393748682542</v>
      </c>
      <c r="Q18" s="56">
        <f t="shared" si="23"/>
        <v>4.571531372036635E-2</v>
      </c>
      <c r="S18" s="33" t="s">
        <v>3</v>
      </c>
      <c r="T18" s="101">
        <v>22500000000</v>
      </c>
      <c r="U18" s="48">
        <v>10000000000</v>
      </c>
      <c r="V18" s="16">
        <v>12000000000</v>
      </c>
      <c r="W18" s="17">
        <v>10000000000</v>
      </c>
      <c r="X18" s="53">
        <f t="shared" si="17"/>
        <v>44.444444444444443</v>
      </c>
      <c r="Y18" s="25">
        <f t="shared" si="18"/>
        <v>53.333333333333336</v>
      </c>
      <c r="Z18" s="52">
        <f>(W18/T18)*100</f>
        <v>44.444444444444443</v>
      </c>
      <c r="AA18" s="2">
        <f t="shared" si="24"/>
        <v>47.407407407407412</v>
      </c>
      <c r="AB18" s="56">
        <f t="shared" si="25"/>
        <v>5.132002392796676</v>
      </c>
      <c r="AE18" s="175" t="s">
        <v>3</v>
      </c>
      <c r="AF18" s="182">
        <f t="shared" si="26"/>
        <v>10.352182518111363</v>
      </c>
      <c r="AG18" s="53">
        <f t="shared" si="27"/>
        <v>10</v>
      </c>
      <c r="AH18" s="25">
        <f t="shared" si="19"/>
        <v>10.079181246047625</v>
      </c>
      <c r="AI18" s="26">
        <f t="shared" si="19"/>
        <v>10</v>
      </c>
      <c r="AJ18" s="53">
        <f t="shared" si="28"/>
        <v>0.3521825181113627</v>
      </c>
      <c r="AK18" s="25">
        <f t="shared" si="29"/>
        <v>0.27300127206373759</v>
      </c>
      <c r="AL18" s="52">
        <f t="shared" si="32"/>
        <v>0.3521825181113627</v>
      </c>
      <c r="AM18" s="2">
        <f t="shared" si="30"/>
        <v>0.32578876942882101</v>
      </c>
      <c r="AN18" s="167">
        <f t="shared" si="31"/>
        <v>4.5715313720366128E-2</v>
      </c>
    </row>
    <row r="19" spans="2:40" x14ac:dyDescent="0.25">
      <c r="B19" s="33" t="s">
        <v>4</v>
      </c>
      <c r="C19" s="104"/>
      <c r="D19" s="43" t="s">
        <v>200</v>
      </c>
      <c r="E19" s="7" t="s">
        <v>66</v>
      </c>
      <c r="F19" s="8" t="s">
        <v>56</v>
      </c>
      <c r="G19" s="48"/>
      <c r="H19" s="48">
        <v>8250000000</v>
      </c>
      <c r="I19" s="16">
        <v>9000000000</v>
      </c>
      <c r="J19" s="17">
        <v>10000000000</v>
      </c>
      <c r="K19" s="1">
        <f t="shared" si="20"/>
        <v>9083333333.333334</v>
      </c>
      <c r="L19" s="53"/>
      <c r="M19" s="53">
        <f t="shared" si="21"/>
        <v>9.9164539485499255</v>
      </c>
      <c r="N19" s="25">
        <f t="shared" si="16"/>
        <v>9.9542425094393252</v>
      </c>
      <c r="O19" s="26">
        <f>LOG(J19)</f>
        <v>10</v>
      </c>
      <c r="P19" s="2">
        <f t="shared" si="22"/>
        <v>9.9568988193297496</v>
      </c>
      <c r="Q19" s="56">
        <f t="shared" si="23"/>
        <v>4.1836319925396201E-2</v>
      </c>
      <c r="S19" s="33" t="s">
        <v>4</v>
      </c>
      <c r="T19" s="101">
        <v>16833333333.333334</v>
      </c>
      <c r="U19" s="48">
        <v>8250000000</v>
      </c>
      <c r="V19" s="16">
        <v>9000000000</v>
      </c>
      <c r="W19" s="17">
        <v>10000000000</v>
      </c>
      <c r="X19" s="53">
        <f t="shared" si="17"/>
        <v>49.009900990099013</v>
      </c>
      <c r="Y19" s="25">
        <f t="shared" si="18"/>
        <v>53.46534653465347</v>
      </c>
      <c r="Z19" s="52">
        <f>(W19/T19)*100</f>
        <v>59.405940594059402</v>
      </c>
      <c r="AA19" s="2">
        <f t="shared" si="24"/>
        <v>53.960396039603971</v>
      </c>
      <c r="AB19" s="56">
        <f t="shared" si="25"/>
        <v>5.2156701746795697</v>
      </c>
      <c r="AE19" s="175" t="s">
        <v>4</v>
      </c>
      <c r="AF19" s="182">
        <f t="shared" si="26"/>
        <v>10.226170123398999</v>
      </c>
      <c r="AG19" s="53">
        <f t="shared" si="27"/>
        <v>9.9164539485499255</v>
      </c>
      <c r="AH19" s="25">
        <f t="shared" si="19"/>
        <v>9.9542425094393252</v>
      </c>
      <c r="AI19" s="26">
        <f t="shared" si="19"/>
        <v>10</v>
      </c>
      <c r="AJ19" s="53">
        <f t="shared" si="28"/>
        <v>0.30971617484907377</v>
      </c>
      <c r="AK19" s="25">
        <f t="shared" si="29"/>
        <v>0.27192761395967402</v>
      </c>
      <c r="AL19" s="52">
        <f t="shared" si="32"/>
        <v>0.22617012339899922</v>
      </c>
      <c r="AM19" s="2">
        <f t="shared" si="30"/>
        <v>0.26927130406924898</v>
      </c>
      <c r="AN19" s="167">
        <f t="shared" si="31"/>
        <v>4.183631992539618E-2</v>
      </c>
    </row>
    <row r="20" spans="2:40" ht="15.75" thickBot="1" x14ac:dyDescent="0.3">
      <c r="B20" s="34" t="s">
        <v>5</v>
      </c>
      <c r="C20" s="105"/>
      <c r="D20" s="44" t="s">
        <v>201</v>
      </c>
      <c r="E20" s="10" t="s">
        <v>94</v>
      </c>
      <c r="F20" s="11" t="s">
        <v>57</v>
      </c>
      <c r="G20" s="49"/>
      <c r="H20" s="49">
        <v>4700000000</v>
      </c>
      <c r="I20" s="19">
        <v>5500000000</v>
      </c>
      <c r="J20" s="20">
        <v>5000000000</v>
      </c>
      <c r="K20" s="36">
        <f t="shared" si="20"/>
        <v>5066666666.666667</v>
      </c>
      <c r="L20" s="54"/>
      <c r="M20" s="54">
        <f t="shared" si="21"/>
        <v>9.672097857935718</v>
      </c>
      <c r="N20" s="28">
        <f t="shared" si="16"/>
        <v>9.7403626894942441</v>
      </c>
      <c r="O20" s="29">
        <f>LOG(J20)</f>
        <v>9.6989700043360187</v>
      </c>
      <c r="P20" s="31">
        <f t="shared" si="22"/>
        <v>9.703810183921993</v>
      </c>
      <c r="Q20" s="57">
        <f t="shared" si="23"/>
        <v>3.4388839915688522E-2</v>
      </c>
      <c r="S20" s="34" t="s">
        <v>5</v>
      </c>
      <c r="T20" s="102">
        <v>7750000000</v>
      </c>
      <c r="U20" s="49">
        <v>4700000000</v>
      </c>
      <c r="V20" s="19">
        <v>5500000000</v>
      </c>
      <c r="W20" s="20">
        <v>5000000000</v>
      </c>
      <c r="X20" s="54">
        <f t="shared" si="17"/>
        <v>60.645161290322577</v>
      </c>
      <c r="Y20" s="28">
        <f t="shared" si="18"/>
        <v>70.967741935483872</v>
      </c>
      <c r="Z20" s="52">
        <f>(W20/T20)*100</f>
        <v>64.516129032258064</v>
      </c>
      <c r="AA20" s="31">
        <f t="shared" si="24"/>
        <v>65.376344086021504</v>
      </c>
      <c r="AB20" s="57">
        <f t="shared" si="25"/>
        <v>5.2147766249385574</v>
      </c>
      <c r="AE20" s="177" t="s">
        <v>5</v>
      </c>
      <c r="AF20" s="183">
        <f t="shared" si="26"/>
        <v>9.8893017025063106</v>
      </c>
      <c r="AG20" s="54">
        <f t="shared" si="27"/>
        <v>9.672097857935718</v>
      </c>
      <c r="AH20" s="28">
        <f t="shared" si="19"/>
        <v>9.7403626894942441</v>
      </c>
      <c r="AI20" s="29">
        <f t="shared" si="19"/>
        <v>9.6989700043360187</v>
      </c>
      <c r="AJ20" s="54">
        <f t="shared" si="28"/>
        <v>0.21720384457059261</v>
      </c>
      <c r="AK20" s="28">
        <f t="shared" si="29"/>
        <v>0.14893901301206647</v>
      </c>
      <c r="AL20" s="52">
        <f t="shared" si="32"/>
        <v>0.19033169817029183</v>
      </c>
      <c r="AM20" s="31">
        <f t="shared" si="30"/>
        <v>0.18549151858431698</v>
      </c>
      <c r="AN20" s="168">
        <f t="shared" si="31"/>
        <v>3.438883991568846E-2</v>
      </c>
    </row>
    <row r="21" spans="2:40" ht="18" thickBot="1" x14ac:dyDescent="0.3">
      <c r="B21" s="207" t="s">
        <v>52</v>
      </c>
      <c r="C21" s="208"/>
      <c r="D21" s="208"/>
      <c r="E21" s="208"/>
      <c r="F21" s="208"/>
      <c r="G21" s="208"/>
      <c r="H21" s="208"/>
      <c r="I21" s="208"/>
      <c r="J21" s="208"/>
      <c r="K21" s="208"/>
      <c r="L21" s="208"/>
      <c r="M21" s="208"/>
      <c r="N21" s="208"/>
      <c r="O21" s="208"/>
      <c r="P21" s="208"/>
      <c r="Q21" s="209"/>
      <c r="S21" s="207" t="s">
        <v>52</v>
      </c>
      <c r="T21" s="208"/>
      <c r="U21" s="208"/>
      <c r="V21" s="208"/>
      <c r="W21" s="208"/>
      <c r="X21" s="208"/>
      <c r="Y21" s="208"/>
      <c r="Z21" s="208"/>
      <c r="AA21" s="208"/>
      <c r="AB21" s="209"/>
      <c r="AE21" s="233" t="s">
        <v>52</v>
      </c>
      <c r="AF21" s="234"/>
      <c r="AG21" s="234"/>
      <c r="AH21" s="234"/>
      <c r="AI21" s="234"/>
      <c r="AJ21" s="234"/>
      <c r="AK21" s="234"/>
      <c r="AL21" s="234"/>
      <c r="AM21" s="234"/>
      <c r="AN21" s="235"/>
    </row>
    <row r="22" spans="2:40" ht="15" customHeight="1" thickBot="1" x14ac:dyDescent="0.3">
      <c r="B22" s="198" t="s">
        <v>48</v>
      </c>
      <c r="C22" s="243" t="s">
        <v>7</v>
      </c>
      <c r="D22" s="244"/>
      <c r="E22" s="244"/>
      <c r="F22" s="245"/>
      <c r="G22" s="206" t="s">
        <v>6</v>
      </c>
      <c r="H22" s="206"/>
      <c r="I22" s="206"/>
      <c r="J22" s="190"/>
      <c r="K22" s="202" t="s">
        <v>44</v>
      </c>
      <c r="L22" s="203" t="s">
        <v>46</v>
      </c>
      <c r="M22" s="204"/>
      <c r="N22" s="204"/>
      <c r="O22" s="205"/>
      <c r="P22" s="202" t="s">
        <v>47</v>
      </c>
      <c r="Q22" s="190" t="s">
        <v>45</v>
      </c>
      <c r="S22" s="198" t="s">
        <v>48</v>
      </c>
      <c r="T22" s="248" t="s">
        <v>44</v>
      </c>
      <c r="U22" s="206" t="s">
        <v>6</v>
      </c>
      <c r="V22" s="206"/>
      <c r="W22" s="190"/>
      <c r="X22" s="203" t="s">
        <v>193</v>
      </c>
      <c r="Y22" s="204"/>
      <c r="Z22" s="205"/>
      <c r="AA22" s="200" t="s">
        <v>195</v>
      </c>
      <c r="AB22" s="246" t="s">
        <v>196</v>
      </c>
      <c r="AE22" s="236" t="s">
        <v>48</v>
      </c>
      <c r="AF22" s="224" t="s">
        <v>264</v>
      </c>
      <c r="AG22" s="226" t="s">
        <v>263</v>
      </c>
      <c r="AH22" s="227"/>
      <c r="AI22" s="228"/>
      <c r="AJ22" s="226" t="s">
        <v>262</v>
      </c>
      <c r="AK22" s="227"/>
      <c r="AL22" s="228"/>
      <c r="AM22" s="229" t="s">
        <v>195</v>
      </c>
      <c r="AN22" s="231" t="s">
        <v>196</v>
      </c>
    </row>
    <row r="23" spans="2:40" ht="15.75" thickBot="1" x14ac:dyDescent="0.3">
      <c r="B23" s="199"/>
      <c r="C23" s="37">
        <v>-5</v>
      </c>
      <c r="D23" s="61">
        <v>-6</v>
      </c>
      <c r="E23" s="38">
        <v>-7</v>
      </c>
      <c r="F23" s="39">
        <v>-8</v>
      </c>
      <c r="G23" s="61">
        <v>-5</v>
      </c>
      <c r="H23" s="61">
        <v>-6</v>
      </c>
      <c r="I23" s="38">
        <v>-7</v>
      </c>
      <c r="J23" s="39">
        <v>-8</v>
      </c>
      <c r="K23" s="201"/>
      <c r="L23" s="58">
        <v>-5</v>
      </c>
      <c r="M23" s="58">
        <v>-6</v>
      </c>
      <c r="N23" s="59">
        <v>-7</v>
      </c>
      <c r="O23" s="60">
        <v>-8</v>
      </c>
      <c r="P23" s="201"/>
      <c r="Q23" s="191"/>
      <c r="S23" s="199"/>
      <c r="T23" s="249"/>
      <c r="U23" s="61" t="s">
        <v>190</v>
      </c>
      <c r="V23" s="38" t="s">
        <v>191</v>
      </c>
      <c r="W23" s="39" t="s">
        <v>192</v>
      </c>
      <c r="X23" s="37" t="s">
        <v>190</v>
      </c>
      <c r="Y23" s="38" t="s">
        <v>191</v>
      </c>
      <c r="Z23" s="39" t="s">
        <v>192</v>
      </c>
      <c r="AA23" s="201"/>
      <c r="AB23" s="247"/>
      <c r="AE23" s="223"/>
      <c r="AF23" s="225"/>
      <c r="AG23" s="179" t="s">
        <v>190</v>
      </c>
      <c r="AH23" s="171" t="s">
        <v>191</v>
      </c>
      <c r="AI23" s="172" t="s">
        <v>192</v>
      </c>
      <c r="AJ23" s="170" t="s">
        <v>190</v>
      </c>
      <c r="AK23" s="171" t="s">
        <v>191</v>
      </c>
      <c r="AL23" s="172" t="s">
        <v>192</v>
      </c>
      <c r="AM23" s="230"/>
      <c r="AN23" s="232"/>
    </row>
    <row r="24" spans="2:40" x14ac:dyDescent="0.25">
      <c r="B24" s="65" t="s">
        <v>0</v>
      </c>
      <c r="C24" s="106"/>
      <c r="D24" s="40" t="s">
        <v>203</v>
      </c>
      <c r="E24" s="41" t="s">
        <v>202</v>
      </c>
      <c r="F24" s="42" t="s">
        <v>56</v>
      </c>
      <c r="G24" s="45"/>
      <c r="H24" s="45">
        <v>9600000000</v>
      </c>
      <c r="I24" s="46">
        <v>9000000000</v>
      </c>
      <c r="J24" s="47">
        <v>10000000000</v>
      </c>
      <c r="K24" s="35">
        <f>AVERAGE(G24:J24)</f>
        <v>9533333333.333334</v>
      </c>
      <c r="L24" s="50"/>
      <c r="M24" s="50">
        <f>LOG10(H24)</f>
        <v>9.9822712330395689</v>
      </c>
      <c r="N24" s="51">
        <f t="shared" ref="N24:O28" si="33">LOG(I24)</f>
        <v>9.9542425094393252</v>
      </c>
      <c r="O24" s="52">
        <f t="shared" si="33"/>
        <v>10</v>
      </c>
      <c r="P24" s="30">
        <f>AVERAGE(L24:O24)</f>
        <v>9.9788379141596319</v>
      </c>
      <c r="Q24" s="55">
        <f>STDEV(L24:O24)</f>
        <v>2.3071145279354086E-2</v>
      </c>
      <c r="S24" s="65" t="s">
        <v>0</v>
      </c>
      <c r="T24" s="100">
        <v>10166666666.666666</v>
      </c>
      <c r="U24" s="45">
        <v>9600000000</v>
      </c>
      <c r="V24" s="46">
        <v>9000000000</v>
      </c>
      <c r="W24" s="47">
        <v>10000000000</v>
      </c>
      <c r="X24" s="50">
        <f t="shared" ref="X24:X29" si="34">(U24/T24)*100</f>
        <v>94.426229508196727</v>
      </c>
      <c r="Y24" s="51">
        <f t="shared" ref="Y24:Y29" si="35">(V24/T24)*100</f>
        <v>88.524590163934434</v>
      </c>
      <c r="Z24" s="52">
        <f>(W24/T24)*100</f>
        <v>98.360655737704931</v>
      </c>
      <c r="AA24" s="30">
        <f>AVERAGE(X24:Z24)</f>
        <v>93.770491803278688</v>
      </c>
      <c r="AB24" s="55">
        <f>STDEV(X24:Z24)</f>
        <v>4.9507111050955759</v>
      </c>
      <c r="AE24" s="180" t="s">
        <v>0</v>
      </c>
      <c r="AF24" s="181">
        <f>LOG(T24)</f>
        <v>10.007178584627123</v>
      </c>
      <c r="AG24" s="50">
        <f>LOG(U24)</f>
        <v>9.9822712330395689</v>
      </c>
      <c r="AH24" s="51">
        <f t="shared" ref="AH24:AI29" si="36">LOG(V24)</f>
        <v>9.9542425094393252</v>
      </c>
      <c r="AI24" s="52">
        <f t="shared" si="36"/>
        <v>10</v>
      </c>
      <c r="AJ24" s="50">
        <f>AF24-AG24</f>
        <v>2.4907351587554416E-2</v>
      </c>
      <c r="AK24" s="51">
        <f>AF24-AH24</f>
        <v>5.2936075187798082E-2</v>
      </c>
      <c r="AL24" s="52">
        <f>AF24-AI24</f>
        <v>7.1785846271232856E-3</v>
      </c>
      <c r="AM24" s="30">
        <f>AVERAGE(AJ24:AL24)</f>
        <v>2.8340670467491929E-2</v>
      </c>
      <c r="AN24" s="169">
        <f>STDEV(AJ24:AL24)</f>
        <v>2.3071145279354086E-2</v>
      </c>
    </row>
    <row r="25" spans="2:40" x14ac:dyDescent="0.25">
      <c r="B25" s="33" t="s">
        <v>1</v>
      </c>
      <c r="C25" s="104"/>
      <c r="D25" s="43" t="s">
        <v>204</v>
      </c>
      <c r="E25" s="7" t="s">
        <v>154</v>
      </c>
      <c r="F25" s="8" t="s">
        <v>56</v>
      </c>
      <c r="G25" s="48"/>
      <c r="H25" s="48">
        <v>7500000000</v>
      </c>
      <c r="I25" s="16">
        <v>8000000000</v>
      </c>
      <c r="J25" s="17">
        <v>10000000000</v>
      </c>
      <c r="K25" s="1">
        <f t="shared" ref="K25:K29" si="37">AVERAGE(G25:J25)</f>
        <v>8500000000</v>
      </c>
      <c r="L25" s="53"/>
      <c r="M25" s="53">
        <f t="shared" ref="M25:M29" si="38">LOG10(H25)</f>
        <v>9.8750612633917001</v>
      </c>
      <c r="N25" s="25">
        <f t="shared" si="33"/>
        <v>9.9030899869919438</v>
      </c>
      <c r="O25" s="26">
        <f t="shared" si="33"/>
        <v>10</v>
      </c>
      <c r="P25" s="2">
        <f t="shared" ref="P25:P29" si="39">AVERAGE(L25:O25)</f>
        <v>9.9260504167945474</v>
      </c>
      <c r="Q25" s="56">
        <f t="shared" ref="Q25:Q29" si="40">STDEV(L25:O25)</f>
        <v>6.5557669107891348E-2</v>
      </c>
      <c r="S25" s="33" t="s">
        <v>1</v>
      </c>
      <c r="T25" s="101">
        <v>16716666666.666666</v>
      </c>
      <c r="U25" s="48">
        <v>7500000000</v>
      </c>
      <c r="V25" s="16">
        <v>8000000000</v>
      </c>
      <c r="W25" s="17">
        <v>10000000000</v>
      </c>
      <c r="X25" s="53">
        <f t="shared" si="34"/>
        <v>44.865403788634097</v>
      </c>
      <c r="Y25" s="25">
        <f t="shared" si="35"/>
        <v>47.85643070787637</v>
      </c>
      <c r="Z25" s="26">
        <f>(W25/T25)*100</f>
        <v>59.82053838484547</v>
      </c>
      <c r="AA25" s="2">
        <f t="shared" ref="AA25:AA29" si="41">AVERAGE(X25:Z25)</f>
        <v>50.847457627118644</v>
      </c>
      <c r="AB25" s="56">
        <f t="shared" ref="AB25:AB29" si="42">STDEV(X25:Z25)</f>
        <v>7.9135133930147674</v>
      </c>
      <c r="AE25" s="175" t="s">
        <v>1</v>
      </c>
      <c r="AF25" s="182">
        <f t="shared" ref="AF25:AF29" si="43">LOG(T25)</f>
        <v>10.223149682636775</v>
      </c>
      <c r="AG25" s="53">
        <f t="shared" ref="AG25:AG29" si="44">LOG(U25)</f>
        <v>9.8750612633917001</v>
      </c>
      <c r="AH25" s="25">
        <f t="shared" si="36"/>
        <v>9.9030899869919438</v>
      </c>
      <c r="AI25" s="26">
        <f t="shared" si="36"/>
        <v>10</v>
      </c>
      <c r="AJ25" s="53">
        <f t="shared" ref="AJ25:AJ29" si="45">AF25-AG25</f>
        <v>0.34808841924507483</v>
      </c>
      <c r="AK25" s="25">
        <f t="shared" ref="AK25:AK29" si="46">AF25-AH25</f>
        <v>0.32005969564483117</v>
      </c>
      <c r="AL25" s="26">
        <f t="shared" ref="AL25:AL28" si="47">AF25-AI25</f>
        <v>0.22314968263677493</v>
      </c>
      <c r="AM25" s="2">
        <f t="shared" ref="AM25:AM29" si="48">AVERAGE(AJ25:AL25)</f>
        <v>0.29709926584222696</v>
      </c>
      <c r="AN25" s="167">
        <f t="shared" ref="AN25:AN29" si="49">STDEV(AJ25:AL25)</f>
        <v>6.5557669107891237E-2</v>
      </c>
    </row>
    <row r="26" spans="2:40" x14ac:dyDescent="0.25">
      <c r="B26" s="33" t="s">
        <v>2</v>
      </c>
      <c r="C26" s="104"/>
      <c r="D26" s="43" t="s">
        <v>155</v>
      </c>
      <c r="E26" s="7" t="s">
        <v>30</v>
      </c>
      <c r="F26" s="8" t="s">
        <v>57</v>
      </c>
      <c r="G26" s="48"/>
      <c r="H26" s="48">
        <v>5400000000</v>
      </c>
      <c r="I26" s="16">
        <v>6500000000</v>
      </c>
      <c r="J26" s="17">
        <v>5000000000</v>
      </c>
      <c r="K26" s="1">
        <f t="shared" si="37"/>
        <v>5633333333.333333</v>
      </c>
      <c r="L26" s="53"/>
      <c r="M26" s="53">
        <f t="shared" si="38"/>
        <v>9.7323937598229691</v>
      </c>
      <c r="N26" s="25">
        <f t="shared" si="33"/>
        <v>9.8129133566428557</v>
      </c>
      <c r="O26" s="26">
        <f t="shared" si="33"/>
        <v>9.6989700043360187</v>
      </c>
      <c r="P26" s="2">
        <f t="shared" si="39"/>
        <v>9.7480923736006151</v>
      </c>
      <c r="Q26" s="56">
        <f t="shared" si="40"/>
        <v>5.8571381575260373E-2</v>
      </c>
      <c r="S26" s="33" t="s">
        <v>2</v>
      </c>
      <c r="T26" s="101">
        <v>9200000000</v>
      </c>
      <c r="U26" s="48">
        <v>5400000000</v>
      </c>
      <c r="V26" s="16">
        <v>6500000000</v>
      </c>
      <c r="W26" s="17">
        <v>5000000000</v>
      </c>
      <c r="X26" s="53">
        <f t="shared" si="34"/>
        <v>58.695652173913047</v>
      </c>
      <c r="Y26" s="25">
        <f t="shared" si="35"/>
        <v>70.652173913043484</v>
      </c>
      <c r="Z26" s="26">
        <f>(W26/T26)*100</f>
        <v>54.347826086956516</v>
      </c>
      <c r="AA26" s="2">
        <f t="shared" si="41"/>
        <v>61.231884057971023</v>
      </c>
      <c r="AB26" s="56">
        <f t="shared" si="42"/>
        <v>8.4428842012543175</v>
      </c>
      <c r="AE26" s="175" t="s">
        <v>2</v>
      </c>
      <c r="AF26" s="182">
        <f t="shared" si="43"/>
        <v>9.9637878273455556</v>
      </c>
      <c r="AG26" s="53">
        <f t="shared" si="44"/>
        <v>9.7323937598229691</v>
      </c>
      <c r="AH26" s="25">
        <f t="shared" si="36"/>
        <v>9.8129133566428557</v>
      </c>
      <c r="AI26" s="26">
        <f t="shared" si="36"/>
        <v>9.6989700043360187</v>
      </c>
      <c r="AJ26" s="53">
        <f t="shared" si="45"/>
        <v>0.23139406752258651</v>
      </c>
      <c r="AK26" s="25">
        <f t="shared" si="46"/>
        <v>0.15087447070269988</v>
      </c>
      <c r="AL26" s="26">
        <f t="shared" si="47"/>
        <v>0.26481782300953682</v>
      </c>
      <c r="AM26" s="2">
        <f t="shared" si="48"/>
        <v>0.21569545374494106</v>
      </c>
      <c r="AN26" s="167">
        <f t="shared" si="49"/>
        <v>5.8571381575260213E-2</v>
      </c>
    </row>
    <row r="27" spans="2:40" x14ac:dyDescent="0.25">
      <c r="B27" s="33" t="s">
        <v>3</v>
      </c>
      <c r="C27" s="104"/>
      <c r="D27" s="43" t="s">
        <v>205</v>
      </c>
      <c r="E27" s="7" t="s">
        <v>181</v>
      </c>
      <c r="F27" s="8" t="s">
        <v>57</v>
      </c>
      <c r="G27" s="48"/>
      <c r="H27" s="48">
        <v>6250000000</v>
      </c>
      <c r="I27" s="16">
        <v>6000000000</v>
      </c>
      <c r="J27" s="17">
        <v>5000000000</v>
      </c>
      <c r="K27" s="1">
        <f t="shared" si="37"/>
        <v>5750000000</v>
      </c>
      <c r="L27" s="53"/>
      <c r="M27" s="53">
        <f t="shared" si="38"/>
        <v>9.795880017344075</v>
      </c>
      <c r="N27" s="25">
        <f t="shared" si="33"/>
        <v>9.7781512503836439</v>
      </c>
      <c r="O27" s="26">
        <f t="shared" si="33"/>
        <v>9.6989700043360187</v>
      </c>
      <c r="P27" s="2">
        <f t="shared" si="39"/>
        <v>9.7576670906879119</v>
      </c>
      <c r="Q27" s="56">
        <f t="shared" si="40"/>
        <v>5.1600273779657167E-2</v>
      </c>
      <c r="S27" s="33" t="s">
        <v>3</v>
      </c>
      <c r="T27" s="101">
        <v>7750000000</v>
      </c>
      <c r="U27" s="48">
        <v>6250000000</v>
      </c>
      <c r="V27" s="16">
        <v>6000000000</v>
      </c>
      <c r="W27" s="17">
        <v>5000000000</v>
      </c>
      <c r="X27" s="53">
        <f t="shared" si="34"/>
        <v>80.645161290322577</v>
      </c>
      <c r="Y27" s="25">
        <f t="shared" si="35"/>
        <v>77.41935483870968</v>
      </c>
      <c r="Z27" s="26">
        <f>(W27/T27)*100</f>
        <v>64.516129032258064</v>
      </c>
      <c r="AA27" s="2">
        <f t="shared" si="41"/>
        <v>74.193548387096769</v>
      </c>
      <c r="AB27" s="56">
        <f t="shared" si="42"/>
        <v>8.534681648595452</v>
      </c>
      <c r="AE27" s="175" t="s">
        <v>3</v>
      </c>
      <c r="AF27" s="182">
        <f t="shared" si="43"/>
        <v>9.8893017025063106</v>
      </c>
      <c r="AG27" s="53">
        <f t="shared" si="44"/>
        <v>9.795880017344075</v>
      </c>
      <c r="AH27" s="25">
        <f t="shared" si="36"/>
        <v>9.7781512503836439</v>
      </c>
      <c r="AI27" s="26">
        <f t="shared" si="36"/>
        <v>9.6989700043360187</v>
      </c>
      <c r="AJ27" s="53">
        <f t="shared" si="45"/>
        <v>9.342168516223559E-2</v>
      </c>
      <c r="AK27" s="25">
        <f t="shared" si="46"/>
        <v>0.11115045212266672</v>
      </c>
      <c r="AL27" s="26">
        <f t="shared" si="47"/>
        <v>0.19033169817029183</v>
      </c>
      <c r="AM27" s="2">
        <f t="shared" si="48"/>
        <v>0.13163461181839806</v>
      </c>
      <c r="AN27" s="167">
        <f t="shared" si="49"/>
        <v>5.160027377965716E-2</v>
      </c>
    </row>
    <row r="28" spans="2:40" x14ac:dyDescent="0.25">
      <c r="B28" s="33" t="s">
        <v>4</v>
      </c>
      <c r="C28" s="104"/>
      <c r="D28" s="43" t="s">
        <v>156</v>
      </c>
      <c r="E28" s="7" t="s">
        <v>54</v>
      </c>
      <c r="F28" s="8" t="s">
        <v>57</v>
      </c>
      <c r="G28" s="48"/>
      <c r="H28" s="48">
        <v>4100000000</v>
      </c>
      <c r="I28" s="16">
        <v>5000000000</v>
      </c>
      <c r="J28" s="17">
        <v>5000000000</v>
      </c>
      <c r="K28" s="1">
        <f t="shared" si="37"/>
        <v>4700000000</v>
      </c>
      <c r="L28" s="53"/>
      <c r="M28" s="53">
        <f t="shared" si="38"/>
        <v>9.6127838567197355</v>
      </c>
      <c r="N28" s="25">
        <f t="shared" si="33"/>
        <v>9.6989700043360187</v>
      </c>
      <c r="O28" s="26">
        <f t="shared" si="33"/>
        <v>9.6989700043360187</v>
      </c>
      <c r="P28" s="2">
        <f t="shared" si="39"/>
        <v>9.6702412884639255</v>
      </c>
      <c r="Q28" s="56">
        <f t="shared" si="40"/>
        <v>4.9759595526677983E-2</v>
      </c>
      <c r="S28" s="33" t="s">
        <v>4</v>
      </c>
      <c r="T28" s="101">
        <v>7250000000</v>
      </c>
      <c r="U28" s="48">
        <v>4100000000</v>
      </c>
      <c r="V28" s="16">
        <v>5000000000</v>
      </c>
      <c r="W28" s="17">
        <v>5000000000</v>
      </c>
      <c r="X28" s="53">
        <f t="shared" si="34"/>
        <v>56.551724137931039</v>
      </c>
      <c r="Y28" s="25">
        <f t="shared" si="35"/>
        <v>68.965517241379317</v>
      </c>
      <c r="Z28" s="26">
        <f>(W28/T28)*100</f>
        <v>68.965517241379317</v>
      </c>
      <c r="AA28" s="2">
        <f t="shared" si="41"/>
        <v>64.827586206896555</v>
      </c>
      <c r="AB28" s="56">
        <f t="shared" si="42"/>
        <v>7.1671067899401821</v>
      </c>
      <c r="AE28" s="175" t="s">
        <v>4</v>
      </c>
      <c r="AF28" s="182">
        <f t="shared" si="43"/>
        <v>9.8603380065709931</v>
      </c>
      <c r="AG28" s="53">
        <f t="shared" si="44"/>
        <v>9.6127838567197355</v>
      </c>
      <c r="AH28" s="25">
        <f t="shared" si="36"/>
        <v>9.6989700043360187</v>
      </c>
      <c r="AI28" s="26">
        <f t="shared" si="36"/>
        <v>9.6989700043360187</v>
      </c>
      <c r="AJ28" s="53">
        <f t="shared" si="45"/>
        <v>0.24755414985125768</v>
      </c>
      <c r="AK28" s="25">
        <f t="shared" si="46"/>
        <v>0.16136800223497438</v>
      </c>
      <c r="AL28" s="26">
        <f t="shared" si="47"/>
        <v>0.16136800223497438</v>
      </c>
      <c r="AM28" s="2">
        <f t="shared" si="48"/>
        <v>0.19009671810706882</v>
      </c>
      <c r="AN28" s="167">
        <f t="shared" si="49"/>
        <v>4.9759595526677955E-2</v>
      </c>
    </row>
    <row r="29" spans="2:40" ht="15.75" thickBot="1" x14ac:dyDescent="0.3">
      <c r="B29" s="34" t="s">
        <v>5</v>
      </c>
      <c r="C29" s="105"/>
      <c r="D29" s="44" t="s">
        <v>206</v>
      </c>
      <c r="E29" s="10" t="s">
        <v>60</v>
      </c>
      <c r="F29" s="11"/>
      <c r="G29" s="49"/>
      <c r="H29" s="49">
        <v>3550000000</v>
      </c>
      <c r="I29" s="19">
        <v>4000000000</v>
      </c>
      <c r="J29" s="20"/>
      <c r="K29" s="36">
        <f t="shared" si="37"/>
        <v>3775000000</v>
      </c>
      <c r="L29" s="54"/>
      <c r="M29" s="54">
        <f t="shared" si="38"/>
        <v>9.5502283530550933</v>
      </c>
      <c r="N29" s="28">
        <f>LOG(I29)</f>
        <v>9.6020599913279625</v>
      </c>
      <c r="O29" s="29"/>
      <c r="P29" s="31">
        <f t="shared" si="39"/>
        <v>9.5761441721915279</v>
      </c>
      <c r="Q29" s="57">
        <f t="shared" si="40"/>
        <v>3.6650502902753991E-2</v>
      </c>
      <c r="S29" s="34" t="s">
        <v>5</v>
      </c>
      <c r="T29" s="102">
        <v>7333333333.333333</v>
      </c>
      <c r="U29" s="49">
        <v>3550000000</v>
      </c>
      <c r="V29" s="19">
        <v>4000000000</v>
      </c>
      <c r="W29" s="20"/>
      <c r="X29" s="54">
        <f t="shared" si="34"/>
        <v>48.409090909090914</v>
      </c>
      <c r="Y29" s="28">
        <f t="shared" si="35"/>
        <v>54.545454545454554</v>
      </c>
      <c r="Z29" s="29"/>
      <c r="AA29" s="31">
        <f t="shared" si="41"/>
        <v>51.477272727272734</v>
      </c>
      <c r="AB29" s="57">
        <f t="shared" si="42"/>
        <v>4.3390643390992718</v>
      </c>
      <c r="AE29" s="177" t="s">
        <v>5</v>
      </c>
      <c r="AF29" s="183">
        <f t="shared" si="43"/>
        <v>9.865301426102544</v>
      </c>
      <c r="AG29" s="54">
        <f t="shared" si="44"/>
        <v>9.5502283530550933</v>
      </c>
      <c r="AH29" s="28">
        <f t="shared" si="36"/>
        <v>9.6020599913279625</v>
      </c>
      <c r="AI29" s="29"/>
      <c r="AJ29" s="54">
        <f t="shared" si="45"/>
        <v>0.31507307304745069</v>
      </c>
      <c r="AK29" s="28">
        <f t="shared" si="46"/>
        <v>0.26324143477458151</v>
      </c>
      <c r="AL29" s="29"/>
      <c r="AM29" s="31">
        <f t="shared" si="48"/>
        <v>0.2891572539110161</v>
      </c>
      <c r="AN29" s="168">
        <f t="shared" si="49"/>
        <v>3.6650502902753991E-2</v>
      </c>
    </row>
    <row r="30" spans="2:40" ht="18" thickBot="1" x14ac:dyDescent="0.3">
      <c r="AE30" s="219" t="s">
        <v>244</v>
      </c>
      <c r="AF30" s="220"/>
      <c r="AG30" s="220"/>
      <c r="AH30" s="220"/>
      <c r="AI30" s="220"/>
      <c r="AJ30" s="220"/>
      <c r="AK30" s="220"/>
      <c r="AL30" s="220"/>
      <c r="AM30" s="220"/>
      <c r="AN30" s="221"/>
    </row>
    <row r="31" spans="2:40" ht="15.75" customHeight="1" thickBot="1" x14ac:dyDescent="0.3">
      <c r="AE31" s="222" t="s">
        <v>48</v>
      </c>
      <c r="AF31" s="224" t="s">
        <v>264</v>
      </c>
      <c r="AG31" s="226" t="s">
        <v>263</v>
      </c>
      <c r="AH31" s="227"/>
      <c r="AI31" s="228"/>
      <c r="AJ31" s="226" t="s">
        <v>262</v>
      </c>
      <c r="AK31" s="227"/>
      <c r="AL31" s="228"/>
      <c r="AM31" s="229" t="s">
        <v>195</v>
      </c>
      <c r="AN31" s="231" t="s">
        <v>196</v>
      </c>
    </row>
    <row r="32" spans="2:40" ht="15.75" thickBot="1" x14ac:dyDescent="0.3">
      <c r="U32" s="96" t="s">
        <v>245</v>
      </c>
      <c r="AE32" s="223"/>
      <c r="AF32" s="225"/>
      <c r="AG32" s="179" t="s">
        <v>190</v>
      </c>
      <c r="AH32" s="171" t="s">
        <v>191</v>
      </c>
      <c r="AI32" s="172" t="s">
        <v>192</v>
      </c>
      <c r="AJ32" s="170" t="s">
        <v>190</v>
      </c>
      <c r="AK32" s="171" t="s">
        <v>191</v>
      </c>
      <c r="AL32" s="172" t="s">
        <v>192</v>
      </c>
      <c r="AM32" s="230"/>
      <c r="AN32" s="232"/>
    </row>
    <row r="33" spans="19:40" ht="15.75" thickBot="1" x14ac:dyDescent="0.3">
      <c r="S33" s="243" t="s">
        <v>48</v>
      </c>
      <c r="T33" s="245"/>
      <c r="U33" s="255" t="s">
        <v>44</v>
      </c>
      <c r="V33" s="203" t="s">
        <v>6</v>
      </c>
      <c r="W33" s="204"/>
      <c r="X33" s="205"/>
      <c r="Y33" s="203" t="s">
        <v>193</v>
      </c>
      <c r="Z33" s="204"/>
      <c r="AA33" s="205"/>
      <c r="AB33" s="202" t="s">
        <v>195</v>
      </c>
      <c r="AC33" s="253" t="s">
        <v>196</v>
      </c>
      <c r="AE33" s="180" t="s">
        <v>0</v>
      </c>
      <c r="AF33" s="181">
        <f>LOG(U35)</f>
        <v>11.178976947293169</v>
      </c>
      <c r="AG33" s="50">
        <f>LOG(V35)</f>
        <v>9.9111576087399769</v>
      </c>
      <c r="AH33" s="51">
        <f t="shared" ref="AH33:AI38" si="50">LOG(W35)</f>
        <v>9.9294189257142929</v>
      </c>
      <c r="AI33" s="52"/>
      <c r="AJ33" s="50">
        <f>AF33-AG33</f>
        <v>1.267819338553192</v>
      </c>
      <c r="AK33" s="51">
        <f>AF33-AH33</f>
        <v>1.249558021578876</v>
      </c>
      <c r="AL33" s="52"/>
      <c r="AM33" s="30">
        <f>AVERAGE(AJ33:AL33)</f>
        <v>1.258688680066034</v>
      </c>
      <c r="AN33" s="169">
        <f>STDEV(AJ33:AL33)</f>
        <v>1.2912701065935842E-2</v>
      </c>
    </row>
    <row r="34" spans="19:40" ht="15.75" thickBot="1" x14ac:dyDescent="0.3">
      <c r="S34" s="254"/>
      <c r="T34" s="191"/>
      <c r="U34" s="249"/>
      <c r="V34" s="37" t="s">
        <v>190</v>
      </c>
      <c r="W34" s="38" t="s">
        <v>191</v>
      </c>
      <c r="X34" s="39" t="s">
        <v>192</v>
      </c>
      <c r="Y34" s="37" t="s">
        <v>190</v>
      </c>
      <c r="Z34" s="38" t="s">
        <v>191</v>
      </c>
      <c r="AA34" s="39" t="s">
        <v>192</v>
      </c>
      <c r="AB34" s="201"/>
      <c r="AC34" s="247"/>
      <c r="AE34" s="175" t="s">
        <v>1</v>
      </c>
      <c r="AF34" s="182">
        <f t="shared" ref="AF34:AF38" si="51">LOG(U36)</f>
        <v>11.214843848047698</v>
      </c>
      <c r="AG34" s="53">
        <f t="shared" ref="AG34:AG38" si="52">LOG(V36)</f>
        <v>9.7853298350107671</v>
      </c>
      <c r="AH34" s="25">
        <f t="shared" si="50"/>
        <v>9.8129133566428557</v>
      </c>
      <c r="AI34" s="26"/>
      <c r="AJ34" s="53">
        <f t="shared" ref="AJ34:AJ38" si="53">AF34-AG34</f>
        <v>1.4295140130369308</v>
      </c>
      <c r="AK34" s="25">
        <f t="shared" ref="AK34:AK38" si="54">AF34-AH34</f>
        <v>1.4019304914048423</v>
      </c>
      <c r="AL34" s="26"/>
      <c r="AM34" s="2">
        <f t="shared" ref="AM34:AM38" si="55">AVERAGE(AJ34:AL34)</f>
        <v>1.4157222522208865</v>
      </c>
      <c r="AN34" s="167">
        <f t="shared" ref="AN34:AN38" si="56">STDEV(AJ34:AL34)</f>
        <v>1.9504495195055638E-2</v>
      </c>
    </row>
    <row r="35" spans="19:40" ht="15" customHeight="1" x14ac:dyDescent="0.25">
      <c r="S35" s="250" t="s">
        <v>244</v>
      </c>
      <c r="T35" s="32" t="s">
        <v>0</v>
      </c>
      <c r="U35" s="110">
        <v>151000000000</v>
      </c>
      <c r="V35" s="12">
        <v>8150000000</v>
      </c>
      <c r="W35" s="13">
        <v>8500000000</v>
      </c>
      <c r="X35" s="14"/>
      <c r="Y35" s="111">
        <f>(V35/U35)*100</f>
        <v>5.3973509933774828</v>
      </c>
      <c r="Z35" s="112">
        <f>(W35/U35)*100</f>
        <v>5.629139072847682</v>
      </c>
      <c r="AA35" s="113"/>
      <c r="AB35" s="114">
        <f>AVERAGE(Y35:AA35)</f>
        <v>5.5132450331125824</v>
      </c>
      <c r="AC35" s="115">
        <f>STDEV(Y35:AA35)</f>
        <v>0.16389892279158422</v>
      </c>
      <c r="AE35" s="175" t="s">
        <v>2</v>
      </c>
      <c r="AF35" s="182">
        <f t="shared" si="51"/>
        <v>10.954242509439325</v>
      </c>
      <c r="AG35" s="53">
        <f t="shared" si="52"/>
        <v>9.9731278535996992</v>
      </c>
      <c r="AH35" s="25">
        <f t="shared" si="50"/>
        <v>10</v>
      </c>
      <c r="AI35" s="26"/>
      <c r="AJ35" s="53">
        <f t="shared" si="53"/>
        <v>0.98111465583962598</v>
      </c>
      <c r="AK35" s="25">
        <f t="shared" si="54"/>
        <v>0.9542425094393252</v>
      </c>
      <c r="AL35" s="26"/>
      <c r="AM35" s="2">
        <f t="shared" si="55"/>
        <v>0.96767858263947559</v>
      </c>
      <c r="AN35" s="167">
        <f t="shared" si="56"/>
        <v>1.9001476944690354E-2</v>
      </c>
    </row>
    <row r="36" spans="19:40" x14ac:dyDescent="0.25">
      <c r="S36" s="251"/>
      <c r="T36" s="33" t="s">
        <v>1</v>
      </c>
      <c r="U36" s="116">
        <v>164000000000</v>
      </c>
      <c r="V36" s="15">
        <v>6100000000</v>
      </c>
      <c r="W36" s="16">
        <v>6500000000</v>
      </c>
      <c r="X36" s="17"/>
      <c r="Y36" s="117">
        <f t="shared" ref="Y36:Y46" si="57">(V36/U36)*100</f>
        <v>3.719512195121951</v>
      </c>
      <c r="Z36" s="118">
        <f t="shared" ref="Z36:Z46" si="58">(W36/U36)*100</f>
        <v>3.9634146341463414</v>
      </c>
      <c r="AA36" s="119"/>
      <c r="AB36" s="120">
        <f t="shared" ref="AB36:AB46" si="59">AVERAGE(Y36:AA36)</f>
        <v>3.8414634146341462</v>
      </c>
      <c r="AC36" s="121">
        <f t="shared" ref="AC36:AC46" si="60">STDEV(Y36:AA36)</f>
        <v>0.17246506858208491</v>
      </c>
      <c r="AE36" s="175" t="s">
        <v>3</v>
      </c>
      <c r="AF36" s="182">
        <f t="shared" si="51"/>
        <v>10.371683446332142</v>
      </c>
      <c r="AG36" s="53">
        <f t="shared" si="52"/>
        <v>10.045322978786658</v>
      </c>
      <c r="AH36" s="25">
        <f t="shared" si="50"/>
        <v>10.079181246047625</v>
      </c>
      <c r="AI36" s="26">
        <f t="shared" si="50"/>
        <v>10</v>
      </c>
      <c r="AJ36" s="53">
        <f t="shared" si="53"/>
        <v>0.32636046754548431</v>
      </c>
      <c r="AK36" s="25">
        <f t="shared" si="54"/>
        <v>0.29250220028451679</v>
      </c>
      <c r="AL36" s="26">
        <f t="shared" ref="AL36:AL38" si="61">AF36-AI36</f>
        <v>0.3716834463321419</v>
      </c>
      <c r="AM36" s="2">
        <f t="shared" si="55"/>
        <v>0.33018203805404767</v>
      </c>
      <c r="AN36" s="167">
        <f t="shared" si="56"/>
        <v>3.9728714203678649E-2</v>
      </c>
    </row>
    <row r="37" spans="19:40" x14ac:dyDescent="0.25">
      <c r="S37" s="251"/>
      <c r="T37" s="33" t="s">
        <v>2</v>
      </c>
      <c r="U37" s="122">
        <v>90000000000</v>
      </c>
      <c r="V37" s="15">
        <v>9400000000</v>
      </c>
      <c r="W37" s="16">
        <v>10000000000</v>
      </c>
      <c r="X37" s="17"/>
      <c r="Y37" s="123">
        <f t="shared" si="57"/>
        <v>10.444444444444445</v>
      </c>
      <c r="Z37" s="124">
        <f t="shared" si="58"/>
        <v>11.111111111111111</v>
      </c>
      <c r="AA37" s="125"/>
      <c r="AB37" s="126">
        <f t="shared" si="59"/>
        <v>10.777777777777779</v>
      </c>
      <c r="AC37" s="125">
        <f t="shared" si="60"/>
        <v>0.47140452079103123</v>
      </c>
      <c r="AD37" s="135"/>
      <c r="AE37" s="175" t="s">
        <v>4</v>
      </c>
      <c r="AF37" s="182">
        <f t="shared" si="51"/>
        <v>10.32221929473392</v>
      </c>
      <c r="AG37" s="53">
        <f t="shared" si="52"/>
        <v>10.167317334748176</v>
      </c>
      <c r="AH37" s="25">
        <f t="shared" si="50"/>
        <v>10.204119982655925</v>
      </c>
      <c r="AI37" s="26">
        <f t="shared" si="50"/>
        <v>10.176091259055681</v>
      </c>
      <c r="AJ37" s="53">
        <f t="shared" si="53"/>
        <v>0.15490195998574308</v>
      </c>
      <c r="AK37" s="25">
        <f t="shared" si="54"/>
        <v>0.11809931207799451</v>
      </c>
      <c r="AL37" s="26">
        <f t="shared" si="61"/>
        <v>0.14612803567823818</v>
      </c>
      <c r="AM37" s="2">
        <f t="shared" si="55"/>
        <v>0.13970976924732526</v>
      </c>
      <c r="AN37" s="167">
        <f t="shared" si="56"/>
        <v>1.922249544775774E-2</v>
      </c>
    </row>
    <row r="38" spans="19:40" ht="15.75" thickBot="1" x14ac:dyDescent="0.3">
      <c r="S38" s="251"/>
      <c r="T38" s="33" t="s">
        <v>3</v>
      </c>
      <c r="U38" s="127">
        <v>23533333333.333332</v>
      </c>
      <c r="V38" s="15">
        <v>11100000000</v>
      </c>
      <c r="W38" s="16">
        <v>12000000000</v>
      </c>
      <c r="X38" s="17">
        <v>10000000000</v>
      </c>
      <c r="Y38" s="123">
        <f t="shared" si="57"/>
        <v>47.167138810198303</v>
      </c>
      <c r="Z38" s="124">
        <f t="shared" si="58"/>
        <v>50.991501416430594</v>
      </c>
      <c r="AA38" s="125">
        <f t="shared" ref="AA38:AA46" si="62">(X38/U38)*100</f>
        <v>42.492917847025495</v>
      </c>
      <c r="AB38" s="126">
        <f t="shared" si="59"/>
        <v>46.883852691218131</v>
      </c>
      <c r="AC38" s="128">
        <f t="shared" si="60"/>
        <v>4.2563680456987871</v>
      </c>
      <c r="AE38" s="177" t="s">
        <v>5</v>
      </c>
      <c r="AF38" s="183">
        <f t="shared" si="51"/>
        <v>10.348953547981164</v>
      </c>
      <c r="AG38" s="54">
        <f t="shared" si="52"/>
        <v>10.139879086401237</v>
      </c>
      <c r="AH38" s="28">
        <f t="shared" si="50"/>
        <v>10.130333768495007</v>
      </c>
      <c r="AI38" s="29">
        <f t="shared" si="50"/>
        <v>10.176091259055681</v>
      </c>
      <c r="AJ38" s="54">
        <f t="shared" si="53"/>
        <v>0.20907446157992737</v>
      </c>
      <c r="AK38" s="28">
        <f t="shared" si="54"/>
        <v>0.21861977948615774</v>
      </c>
      <c r="AL38" s="29">
        <f t="shared" si="61"/>
        <v>0.17286228892548294</v>
      </c>
      <c r="AM38" s="31">
        <f t="shared" si="55"/>
        <v>0.20018550999718934</v>
      </c>
      <c r="AN38" s="168">
        <f t="shared" si="56"/>
        <v>2.4139119304207358E-2</v>
      </c>
    </row>
    <row r="39" spans="19:40" x14ac:dyDescent="0.25">
      <c r="S39" s="251"/>
      <c r="T39" s="33" t="s">
        <v>4</v>
      </c>
      <c r="U39" s="116">
        <v>21000000000</v>
      </c>
      <c r="V39" s="15">
        <v>14700000000</v>
      </c>
      <c r="W39" s="16">
        <v>16000000000</v>
      </c>
      <c r="X39" s="17">
        <v>15000000000</v>
      </c>
      <c r="Y39" s="123">
        <f t="shared" si="57"/>
        <v>70</v>
      </c>
      <c r="Z39" s="124">
        <f t="shared" si="58"/>
        <v>76.19047619047619</v>
      </c>
      <c r="AA39" s="125">
        <f t="shared" si="62"/>
        <v>71.428571428571431</v>
      </c>
      <c r="AB39" s="126">
        <f t="shared" si="59"/>
        <v>72.539682539682545</v>
      </c>
      <c r="AC39" s="128">
        <f t="shared" si="60"/>
        <v>3.2413615645495448</v>
      </c>
    </row>
    <row r="40" spans="19:40" ht="15.75" thickBot="1" x14ac:dyDescent="0.3">
      <c r="S40" s="252"/>
      <c r="T40" s="34" t="s">
        <v>5</v>
      </c>
      <c r="U40" s="129">
        <v>22333333333.333332</v>
      </c>
      <c r="V40" s="18">
        <v>13800000000</v>
      </c>
      <c r="W40" s="19">
        <v>13500000000</v>
      </c>
      <c r="X40" s="20">
        <v>15000000000</v>
      </c>
      <c r="Y40" s="130">
        <f t="shared" si="57"/>
        <v>61.791044776119406</v>
      </c>
      <c r="Z40" s="131">
        <f t="shared" si="58"/>
        <v>60.447761194029859</v>
      </c>
      <c r="AA40" s="132">
        <f t="shared" si="62"/>
        <v>67.164179104477611</v>
      </c>
      <c r="AB40" s="133">
        <f t="shared" si="59"/>
        <v>63.134328358208961</v>
      </c>
      <c r="AC40" s="134">
        <f t="shared" si="60"/>
        <v>3.5539942984449686</v>
      </c>
    </row>
    <row r="41" spans="19:40" ht="15" customHeight="1" x14ac:dyDescent="0.25">
      <c r="S41" s="250" t="s">
        <v>247</v>
      </c>
      <c r="T41" s="32" t="s">
        <v>0</v>
      </c>
      <c r="U41" s="127">
        <v>5550000000</v>
      </c>
      <c r="V41" s="12">
        <v>1940000000</v>
      </c>
      <c r="W41" s="13">
        <v>1850000000</v>
      </c>
      <c r="X41" s="14">
        <v>2000000000</v>
      </c>
      <c r="Y41" s="111">
        <f t="shared" si="57"/>
        <v>34.954954954954957</v>
      </c>
      <c r="Z41" s="112">
        <f t="shared" si="58"/>
        <v>33.333333333333329</v>
      </c>
      <c r="AA41" s="113">
        <f t="shared" si="62"/>
        <v>36.036036036036037</v>
      </c>
      <c r="AB41" s="114">
        <f t="shared" si="59"/>
        <v>34.774774774774777</v>
      </c>
      <c r="AC41" s="115">
        <f t="shared" si="60"/>
        <v>1.360330528877616</v>
      </c>
    </row>
    <row r="42" spans="19:40" x14ac:dyDescent="0.25">
      <c r="S42" s="251"/>
      <c r="T42" s="33" t="s">
        <v>1</v>
      </c>
      <c r="U42" s="116">
        <v>4800000000</v>
      </c>
      <c r="V42" s="15">
        <v>1900000000</v>
      </c>
      <c r="W42" s="16">
        <v>2100000000</v>
      </c>
      <c r="X42" s="17">
        <v>2000000000</v>
      </c>
      <c r="Y42" s="123">
        <f t="shared" si="57"/>
        <v>39.583333333333329</v>
      </c>
      <c r="Z42" s="124">
        <f t="shared" si="58"/>
        <v>43.75</v>
      </c>
      <c r="AA42" s="125">
        <f t="shared" si="62"/>
        <v>41.666666666666671</v>
      </c>
      <c r="AB42" s="126">
        <f t="shared" si="59"/>
        <v>41.666666666666664</v>
      </c>
      <c r="AC42" s="128">
        <f t="shared" si="60"/>
        <v>2.0833333333333357</v>
      </c>
    </row>
    <row r="43" spans="19:40" x14ac:dyDescent="0.25">
      <c r="S43" s="251"/>
      <c r="T43" s="33" t="s">
        <v>2</v>
      </c>
      <c r="U43" s="116">
        <v>590000000</v>
      </c>
      <c r="V43" s="15">
        <v>405000000</v>
      </c>
      <c r="W43" s="16">
        <v>400000000</v>
      </c>
      <c r="X43" s="17"/>
      <c r="Y43" s="123">
        <f t="shared" si="57"/>
        <v>68.644067796610159</v>
      </c>
      <c r="Z43" s="124">
        <f t="shared" si="58"/>
        <v>67.796610169491515</v>
      </c>
      <c r="AA43" s="125"/>
      <c r="AB43" s="126">
        <f t="shared" si="59"/>
        <v>68.220338983050837</v>
      </c>
      <c r="AC43" s="128">
        <f t="shared" si="60"/>
        <v>0.59924303490385344</v>
      </c>
    </row>
    <row r="44" spans="19:40" x14ac:dyDescent="0.25">
      <c r="S44" s="251"/>
      <c r="T44" s="33" t="s">
        <v>3</v>
      </c>
      <c r="U44" s="116">
        <v>965000000</v>
      </c>
      <c r="V44" s="15">
        <v>560000000</v>
      </c>
      <c r="W44" s="16">
        <v>550000000</v>
      </c>
      <c r="X44" s="17"/>
      <c r="Y44" s="123">
        <f t="shared" si="57"/>
        <v>58.031088082901547</v>
      </c>
      <c r="Z44" s="124">
        <f t="shared" si="58"/>
        <v>56.994818652849744</v>
      </c>
      <c r="AA44" s="125"/>
      <c r="AB44" s="126">
        <f t="shared" si="59"/>
        <v>57.512953367875646</v>
      </c>
      <c r="AC44" s="128">
        <f t="shared" si="60"/>
        <v>0.73275314112594858</v>
      </c>
    </row>
    <row r="45" spans="19:40" x14ac:dyDescent="0.25">
      <c r="S45" s="251"/>
      <c r="T45" s="33" t="s">
        <v>4</v>
      </c>
      <c r="U45" s="116">
        <v>2800000000</v>
      </c>
      <c r="V45" s="144">
        <v>920000000</v>
      </c>
      <c r="W45" s="145">
        <v>900000000</v>
      </c>
      <c r="X45" s="146">
        <v>1000000000</v>
      </c>
      <c r="Y45" s="147">
        <f t="shared" si="57"/>
        <v>32.857142857142854</v>
      </c>
      <c r="Z45" s="148">
        <f t="shared" si="58"/>
        <v>32.142857142857146</v>
      </c>
      <c r="AA45" s="149">
        <f t="shared" si="62"/>
        <v>35.714285714285715</v>
      </c>
      <c r="AB45" s="150">
        <f t="shared" si="59"/>
        <v>33.571428571428577</v>
      </c>
      <c r="AC45" s="151">
        <f t="shared" si="60"/>
        <v>1.8898223650461361</v>
      </c>
    </row>
    <row r="46" spans="19:40" ht="15.75" thickBot="1" x14ac:dyDescent="0.3">
      <c r="S46" s="252"/>
      <c r="T46" s="34" t="s">
        <v>5</v>
      </c>
      <c r="U46" s="129">
        <v>2825000000</v>
      </c>
      <c r="V46" s="152">
        <v>1080000000</v>
      </c>
      <c r="W46" s="153">
        <v>1200000000</v>
      </c>
      <c r="X46" s="154">
        <v>1000000000</v>
      </c>
      <c r="Y46" s="155">
        <f t="shared" si="57"/>
        <v>38.230088495575224</v>
      </c>
      <c r="Z46" s="156">
        <f t="shared" si="58"/>
        <v>42.477876106194692</v>
      </c>
      <c r="AA46" s="157">
        <f t="shared" si="62"/>
        <v>35.398230088495573</v>
      </c>
      <c r="AB46" s="158">
        <f t="shared" si="59"/>
        <v>38.702064896755161</v>
      </c>
      <c r="AC46" s="159">
        <f t="shared" si="60"/>
        <v>3.5633436862634826</v>
      </c>
    </row>
  </sheetData>
  <mergeCells count="82">
    <mergeCell ref="S41:S46"/>
    <mergeCell ref="AB33:AB34"/>
    <mergeCell ref="AC33:AC34"/>
    <mergeCell ref="S35:S40"/>
    <mergeCell ref="S33:T34"/>
    <mergeCell ref="U33:U34"/>
    <mergeCell ref="V33:X33"/>
    <mergeCell ref="Y33:AA33"/>
    <mergeCell ref="S12:AB12"/>
    <mergeCell ref="S13:S14"/>
    <mergeCell ref="U13:W13"/>
    <mergeCell ref="X13:Z13"/>
    <mergeCell ref="AA13:AA14"/>
    <mergeCell ref="AB13:AB14"/>
    <mergeCell ref="T13:T14"/>
    <mergeCell ref="S3:AB3"/>
    <mergeCell ref="S4:S5"/>
    <mergeCell ref="U4:W4"/>
    <mergeCell ref="X4:Z4"/>
    <mergeCell ref="AA4:AA5"/>
    <mergeCell ref="AB4:AB5"/>
    <mergeCell ref="T4:T5"/>
    <mergeCell ref="C22:F22"/>
    <mergeCell ref="S21:AB21"/>
    <mergeCell ref="S22:S23"/>
    <mergeCell ref="U22:W22"/>
    <mergeCell ref="X22:Z22"/>
    <mergeCell ref="AA22:AA23"/>
    <mergeCell ref="B21:Q21"/>
    <mergeCell ref="B22:B23"/>
    <mergeCell ref="G22:J22"/>
    <mergeCell ref="K22:K23"/>
    <mergeCell ref="L22:O22"/>
    <mergeCell ref="P22:P23"/>
    <mergeCell ref="Q22:Q23"/>
    <mergeCell ref="AB22:AB23"/>
    <mergeCell ref="T22:T23"/>
    <mergeCell ref="B3:Q3"/>
    <mergeCell ref="B4:B5"/>
    <mergeCell ref="G4:J4"/>
    <mergeCell ref="K4:K5"/>
    <mergeCell ref="L4:O4"/>
    <mergeCell ref="P4:P5"/>
    <mergeCell ref="Q4:Q5"/>
    <mergeCell ref="C4:F4"/>
    <mergeCell ref="B12:Q12"/>
    <mergeCell ref="B13:B14"/>
    <mergeCell ref="G13:J13"/>
    <mergeCell ref="K13:K14"/>
    <mergeCell ref="L13:O13"/>
    <mergeCell ref="P13:P14"/>
    <mergeCell ref="Q13:Q14"/>
    <mergeCell ref="C13:F13"/>
    <mergeCell ref="AN13:AN14"/>
    <mergeCell ref="AE3:AN3"/>
    <mergeCell ref="AE4:AE5"/>
    <mergeCell ref="AF4:AF5"/>
    <mergeCell ref="AG4:AI4"/>
    <mergeCell ref="AJ4:AL4"/>
    <mergeCell ref="AM4:AM5"/>
    <mergeCell ref="AN4:AN5"/>
    <mergeCell ref="AE13:AE14"/>
    <mergeCell ref="AF13:AF14"/>
    <mergeCell ref="AG13:AI13"/>
    <mergeCell ref="AJ13:AL13"/>
    <mergeCell ref="AM13:AM14"/>
    <mergeCell ref="AF1:AF2"/>
    <mergeCell ref="AE30:AN30"/>
    <mergeCell ref="AE31:AE32"/>
    <mergeCell ref="AF31:AF32"/>
    <mergeCell ref="AG31:AI31"/>
    <mergeCell ref="AJ31:AL31"/>
    <mergeCell ref="AM31:AM32"/>
    <mergeCell ref="AN31:AN32"/>
    <mergeCell ref="AE21:AN21"/>
    <mergeCell ref="AE22:AE23"/>
    <mergeCell ref="AF22:AF23"/>
    <mergeCell ref="AG22:AI22"/>
    <mergeCell ref="AJ22:AL22"/>
    <mergeCell ref="AM22:AM23"/>
    <mergeCell ref="AN22:AN23"/>
    <mergeCell ref="AE12:AN12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U96"/>
  <sheetViews>
    <sheetView topLeftCell="AH36" zoomScaleNormal="100" workbookViewId="0">
      <selection activeCell="AR34" sqref="AR34"/>
    </sheetView>
  </sheetViews>
  <sheetFormatPr defaultRowHeight="15" x14ac:dyDescent="0.25"/>
  <cols>
    <col min="1" max="1" width="4.28515625" customWidth="1"/>
    <col min="6" max="6" width="10" customWidth="1"/>
    <col min="7" max="8" width="13.5703125" customWidth="1"/>
    <col min="9" max="9" width="10.85546875" customWidth="1"/>
    <col min="13" max="13" width="11.28515625" customWidth="1"/>
    <col min="14" max="14" width="12.28515625" customWidth="1"/>
    <col min="16" max="16" width="15.140625" customWidth="1"/>
    <col min="18" max="18" width="6.28515625" customWidth="1"/>
    <col min="20" max="22" width="9.140625" customWidth="1"/>
    <col min="23" max="23" width="11.140625" customWidth="1"/>
    <col min="24" max="24" width="13.28515625" customWidth="1"/>
    <col min="29" max="29" width="11.7109375" customWidth="1"/>
    <col min="30" max="30" width="11.140625" customWidth="1"/>
    <col min="35" max="35" width="10.140625" customWidth="1"/>
  </cols>
  <sheetData>
    <row r="1" spans="1:36" x14ac:dyDescent="0.25">
      <c r="A1" t="s">
        <v>51</v>
      </c>
    </row>
    <row r="2" spans="1:36" ht="15.75" thickBot="1" x14ac:dyDescent="0.3"/>
    <row r="3" spans="1:36" x14ac:dyDescent="0.25">
      <c r="B3" s="256" t="s">
        <v>69</v>
      </c>
      <c r="C3" s="257"/>
      <c r="D3" s="257"/>
      <c r="E3" s="257"/>
      <c r="F3" s="257"/>
      <c r="G3" s="257"/>
      <c r="H3" s="257"/>
      <c r="I3" s="257"/>
      <c r="J3" s="257"/>
      <c r="K3" s="257"/>
      <c r="L3" s="257"/>
      <c r="M3" s="257"/>
      <c r="N3" s="257"/>
      <c r="O3" s="257"/>
      <c r="P3" s="257"/>
      <c r="Q3" s="258"/>
      <c r="S3" s="256" t="s">
        <v>70</v>
      </c>
      <c r="T3" s="257"/>
      <c r="U3" s="257"/>
      <c r="V3" s="257"/>
      <c r="W3" s="257"/>
      <c r="X3" s="257"/>
      <c r="Y3" s="257"/>
      <c r="Z3" s="257"/>
      <c r="AA3" s="257"/>
      <c r="AB3" s="257"/>
      <c r="AC3" s="257"/>
      <c r="AD3" s="257"/>
      <c r="AE3" s="257"/>
      <c r="AF3" s="257"/>
      <c r="AG3" s="257"/>
      <c r="AH3" s="257"/>
      <c r="AI3" s="257"/>
      <c r="AJ3" s="258"/>
    </row>
    <row r="4" spans="1:36" ht="15.75" thickBot="1" x14ac:dyDescent="0.3">
      <c r="B4" s="259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1"/>
      <c r="S4" s="259"/>
      <c r="T4" s="260"/>
      <c r="U4" s="260"/>
      <c r="V4" s="260"/>
      <c r="W4" s="260"/>
      <c r="X4" s="260"/>
      <c r="Y4" s="260"/>
      <c r="Z4" s="260"/>
      <c r="AA4" s="260"/>
      <c r="AB4" s="260"/>
      <c r="AC4" s="260"/>
      <c r="AD4" s="260"/>
      <c r="AE4" s="260"/>
      <c r="AF4" s="260"/>
      <c r="AG4" s="260"/>
      <c r="AH4" s="260"/>
      <c r="AI4" s="260"/>
      <c r="AJ4" s="261"/>
    </row>
    <row r="5" spans="1:36" ht="18" thickBot="1" x14ac:dyDescent="0.3">
      <c r="B5" s="195" t="s">
        <v>9</v>
      </c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7"/>
      <c r="S5" s="195" t="s">
        <v>9</v>
      </c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7"/>
    </row>
    <row r="6" spans="1:36" ht="15.75" thickBot="1" x14ac:dyDescent="0.3">
      <c r="B6" s="198" t="s">
        <v>48</v>
      </c>
      <c r="C6" s="203" t="s">
        <v>7</v>
      </c>
      <c r="D6" s="204"/>
      <c r="E6" s="204"/>
      <c r="F6" s="205"/>
      <c r="G6" s="203" t="s">
        <v>6</v>
      </c>
      <c r="H6" s="204"/>
      <c r="I6" s="204"/>
      <c r="J6" s="205"/>
      <c r="K6" s="200" t="s">
        <v>44</v>
      </c>
      <c r="L6" s="203" t="s">
        <v>46</v>
      </c>
      <c r="M6" s="204"/>
      <c r="N6" s="204"/>
      <c r="O6" s="205"/>
      <c r="P6" s="200" t="s">
        <v>47</v>
      </c>
      <c r="Q6" s="190" t="s">
        <v>45</v>
      </c>
      <c r="S6" s="198" t="s">
        <v>48</v>
      </c>
      <c r="T6" s="203" t="s">
        <v>7</v>
      </c>
      <c r="U6" s="204"/>
      <c r="V6" s="204"/>
      <c r="W6" s="205"/>
      <c r="X6" s="203" t="s">
        <v>6</v>
      </c>
      <c r="Y6" s="204"/>
      <c r="Z6" s="204"/>
      <c r="AA6" s="205"/>
      <c r="AB6" s="200" t="s">
        <v>44</v>
      </c>
      <c r="AC6" s="203" t="s">
        <v>46</v>
      </c>
      <c r="AD6" s="204"/>
      <c r="AE6" s="204"/>
      <c r="AF6" s="205"/>
      <c r="AG6" s="160"/>
      <c r="AH6" s="160"/>
      <c r="AI6" s="200" t="s">
        <v>47</v>
      </c>
      <c r="AJ6" s="190" t="s">
        <v>45</v>
      </c>
    </row>
    <row r="7" spans="1:36" ht="15.75" thickBot="1" x14ac:dyDescent="0.3">
      <c r="B7" s="199"/>
      <c r="C7" s="37">
        <v>-5</v>
      </c>
      <c r="D7" s="61">
        <v>-6</v>
      </c>
      <c r="E7" s="38">
        <v>-7</v>
      </c>
      <c r="F7" s="39">
        <v>-8</v>
      </c>
      <c r="G7" s="37">
        <v>-5</v>
      </c>
      <c r="H7" s="61">
        <v>-6</v>
      </c>
      <c r="I7" s="38">
        <v>-7</v>
      </c>
      <c r="J7" s="39">
        <v>-8</v>
      </c>
      <c r="K7" s="201"/>
      <c r="L7" s="37">
        <v>-5</v>
      </c>
      <c r="M7" s="61">
        <v>-6</v>
      </c>
      <c r="N7" s="38">
        <v>-7</v>
      </c>
      <c r="O7" s="39">
        <v>-8</v>
      </c>
      <c r="P7" s="201"/>
      <c r="Q7" s="191"/>
      <c r="S7" s="199"/>
      <c r="T7" s="37">
        <v>-4</v>
      </c>
      <c r="U7" s="38">
        <v>-5</v>
      </c>
      <c r="V7" s="76">
        <v>-6</v>
      </c>
      <c r="W7" s="39">
        <v>-7</v>
      </c>
      <c r="X7" s="37">
        <v>-4</v>
      </c>
      <c r="Y7" s="38">
        <v>-5</v>
      </c>
      <c r="Z7" s="76">
        <v>-6</v>
      </c>
      <c r="AA7" s="39">
        <v>-7</v>
      </c>
      <c r="AB7" s="201"/>
      <c r="AC7" s="37">
        <v>-4</v>
      </c>
      <c r="AD7" s="38">
        <v>-5</v>
      </c>
      <c r="AE7" s="76">
        <v>-6</v>
      </c>
      <c r="AF7" s="39">
        <v>-7</v>
      </c>
      <c r="AG7" s="165"/>
      <c r="AH7" s="165"/>
      <c r="AI7" s="201"/>
      <c r="AJ7" s="191"/>
    </row>
    <row r="8" spans="1:36" x14ac:dyDescent="0.25">
      <c r="B8" s="32" t="s">
        <v>0</v>
      </c>
      <c r="C8" s="3"/>
      <c r="D8" s="71" t="s">
        <v>219</v>
      </c>
      <c r="E8" s="4" t="s">
        <v>169</v>
      </c>
      <c r="F8" s="5"/>
      <c r="G8" s="12"/>
      <c r="H8" s="13">
        <v>5400000000</v>
      </c>
      <c r="I8" s="81">
        <v>5500000000</v>
      </c>
      <c r="J8" s="14"/>
      <c r="K8" s="35">
        <f>AVERAGE(G8:J8)</f>
        <v>5450000000</v>
      </c>
      <c r="L8" s="21"/>
      <c r="M8" s="75">
        <f t="shared" ref="M8:N13" si="0">LOG(H8)</f>
        <v>9.7323937598229691</v>
      </c>
      <c r="N8" s="22">
        <f t="shared" si="0"/>
        <v>9.7403626894942441</v>
      </c>
      <c r="O8" s="23"/>
      <c r="P8" s="30">
        <f>AVERAGE(L8:O8)</f>
        <v>9.7363782246586066</v>
      </c>
      <c r="Q8" s="62">
        <f>STDEV(L8:O8)</f>
        <v>5.6348842093572717E-3</v>
      </c>
      <c r="S8" s="32" t="s">
        <v>0</v>
      </c>
      <c r="T8" s="3"/>
      <c r="U8" s="4" t="s">
        <v>178</v>
      </c>
      <c r="V8" s="77" t="s">
        <v>67</v>
      </c>
      <c r="W8" s="5" t="s">
        <v>57</v>
      </c>
      <c r="X8" s="12"/>
      <c r="Y8" s="13">
        <v>350000000</v>
      </c>
      <c r="Z8" s="81">
        <v>400000000</v>
      </c>
      <c r="AA8" s="14">
        <v>500000000</v>
      </c>
      <c r="AB8" s="35">
        <f t="shared" ref="AB8:AB13" si="1">AVERAGE(X8:AA8)</f>
        <v>416666666.66666669</v>
      </c>
      <c r="AC8" s="21"/>
      <c r="AD8" s="22">
        <f t="shared" ref="AD8:AD13" si="2">LOG(Y8)</f>
        <v>8.5440680443502757</v>
      </c>
      <c r="AE8" s="85">
        <f>LOG(Z8)</f>
        <v>8.6020599913279625</v>
      </c>
      <c r="AF8" s="23">
        <f>LOG(AA8)</f>
        <v>8.6989700043360187</v>
      </c>
      <c r="AG8" s="166"/>
      <c r="AH8" s="166"/>
      <c r="AI8" s="30">
        <f t="shared" ref="AI8:AI13" si="3">AVERAGE(AC8:AF8)</f>
        <v>8.6150326800047523</v>
      </c>
      <c r="AJ8" s="62">
        <f t="shared" ref="AJ8:AJ13" si="4">STDEV(AC8:AF8)</f>
        <v>7.8261563302076134E-2</v>
      </c>
    </row>
    <row r="9" spans="1:36" x14ac:dyDescent="0.25">
      <c r="B9" s="73" t="s">
        <v>1</v>
      </c>
      <c r="C9" s="6"/>
      <c r="D9" s="43" t="s">
        <v>220</v>
      </c>
      <c r="E9" s="7" t="s">
        <v>160</v>
      </c>
      <c r="F9" s="8"/>
      <c r="G9" s="15"/>
      <c r="H9" s="16">
        <v>5650000000</v>
      </c>
      <c r="I9" s="82">
        <v>6000000000</v>
      </c>
      <c r="J9" s="17"/>
      <c r="K9" s="1">
        <f t="shared" ref="K9:K13" si="5">AVERAGE(G9:J9)</f>
        <v>5825000000</v>
      </c>
      <c r="L9" s="24"/>
      <c r="M9" s="53">
        <f t="shared" si="0"/>
        <v>9.7520484478194387</v>
      </c>
      <c r="N9" s="25">
        <f t="shared" si="0"/>
        <v>9.7781512503836439</v>
      </c>
      <c r="O9" s="26"/>
      <c r="P9" s="2">
        <f t="shared" ref="P9:P13" si="6">AVERAGE(L9:O9)</f>
        <v>9.7650998491015422</v>
      </c>
      <c r="Q9" s="63">
        <f t="shared" ref="Q9:Q13" si="7">STDEV(L9:O9)</f>
        <v>1.8457468701123074E-2</v>
      </c>
      <c r="S9" s="33" t="s">
        <v>1</v>
      </c>
      <c r="T9" s="6" t="s">
        <v>221</v>
      </c>
      <c r="U9" s="7" t="s">
        <v>177</v>
      </c>
      <c r="V9" s="78" t="s">
        <v>56</v>
      </c>
      <c r="W9" s="8"/>
      <c r="X9" s="15">
        <v>82000000</v>
      </c>
      <c r="Y9" s="16">
        <v>105000000</v>
      </c>
      <c r="Z9" s="82">
        <v>100000000</v>
      </c>
      <c r="AA9" s="17"/>
      <c r="AB9" s="1">
        <f t="shared" si="1"/>
        <v>95666666.666666672</v>
      </c>
      <c r="AC9" s="24">
        <f t="shared" ref="AC9" si="8">LOG(X9)</f>
        <v>7.9138138523837167</v>
      </c>
      <c r="AD9" s="25">
        <f t="shared" si="2"/>
        <v>8.0211892990699383</v>
      </c>
      <c r="AE9" s="86">
        <f>LOG(Z9)</f>
        <v>8</v>
      </c>
      <c r="AF9" s="26"/>
      <c r="AG9" s="167"/>
      <c r="AH9" s="167"/>
      <c r="AI9" s="2">
        <f t="shared" si="3"/>
        <v>7.9783343838178853</v>
      </c>
      <c r="AJ9" s="63">
        <f t="shared" si="4"/>
        <v>5.6871968764756552E-2</v>
      </c>
    </row>
    <row r="10" spans="1:36" x14ac:dyDescent="0.25">
      <c r="B10" s="33" t="s">
        <v>2</v>
      </c>
      <c r="C10" s="6"/>
      <c r="D10" s="43" t="s">
        <v>131</v>
      </c>
      <c r="E10" s="7" t="s">
        <v>169</v>
      </c>
      <c r="F10" s="8"/>
      <c r="G10" s="15"/>
      <c r="H10" s="16">
        <v>5550000000</v>
      </c>
      <c r="I10" s="82">
        <v>5500000000</v>
      </c>
      <c r="J10" s="17"/>
      <c r="K10" s="1">
        <f t="shared" si="5"/>
        <v>5525000000</v>
      </c>
      <c r="L10" s="24"/>
      <c r="M10" s="53">
        <f t="shared" si="0"/>
        <v>9.7442929831226763</v>
      </c>
      <c r="N10" s="25">
        <f t="shared" si="0"/>
        <v>9.7403626894942441</v>
      </c>
      <c r="O10" s="26"/>
      <c r="P10" s="2">
        <f t="shared" si="6"/>
        <v>9.7423278363084602</v>
      </c>
      <c r="Q10" s="63">
        <f t="shared" si="7"/>
        <v>2.7791372767187066E-3</v>
      </c>
      <c r="S10" s="73" t="s">
        <v>2</v>
      </c>
      <c r="T10" s="6"/>
      <c r="U10" s="7" t="s">
        <v>222</v>
      </c>
      <c r="V10" s="78" t="s">
        <v>174</v>
      </c>
      <c r="W10" s="8" t="s">
        <v>56</v>
      </c>
      <c r="X10" s="15"/>
      <c r="Y10" s="16">
        <v>830000000</v>
      </c>
      <c r="Z10" s="82">
        <v>1150000000</v>
      </c>
      <c r="AA10" s="17">
        <v>1000000000</v>
      </c>
      <c r="AB10" s="1">
        <f t="shared" si="1"/>
        <v>993333333.33333337</v>
      </c>
      <c r="AC10" s="24"/>
      <c r="AD10" s="25">
        <f t="shared" si="2"/>
        <v>8.9190780923760737</v>
      </c>
      <c r="AE10" s="86">
        <f>LOG(Z10)</f>
        <v>9.0606978403536118</v>
      </c>
      <c r="AF10" s="26">
        <f>LOG(AA10)</f>
        <v>9</v>
      </c>
      <c r="AG10" s="167"/>
      <c r="AH10" s="167"/>
      <c r="AI10" s="2">
        <f t="shared" si="3"/>
        <v>8.9932586442432285</v>
      </c>
      <c r="AJ10" s="63">
        <f t="shared" si="4"/>
        <v>7.1050141888562512E-2</v>
      </c>
    </row>
    <row r="11" spans="1:36" x14ac:dyDescent="0.25">
      <c r="B11" s="73" t="s">
        <v>3</v>
      </c>
      <c r="C11" s="6" t="s">
        <v>132</v>
      </c>
      <c r="D11" s="43" t="s">
        <v>218</v>
      </c>
      <c r="E11" s="7"/>
      <c r="F11" s="8"/>
      <c r="G11" s="15">
        <v>665000000</v>
      </c>
      <c r="H11" s="16">
        <v>700000000</v>
      </c>
      <c r="I11" s="82"/>
      <c r="J11" s="17"/>
      <c r="K11" s="1">
        <f t="shared" si="5"/>
        <v>682500000</v>
      </c>
      <c r="L11" s="24">
        <f t="shared" ref="L11:L13" si="9">LOG(G11)</f>
        <v>8.8228216453031045</v>
      </c>
      <c r="M11" s="53">
        <f t="shared" si="0"/>
        <v>8.8450980400142569</v>
      </c>
      <c r="N11" s="25"/>
      <c r="O11" s="26"/>
      <c r="P11" s="2">
        <f t="shared" si="6"/>
        <v>8.8339598426586807</v>
      </c>
      <c r="Q11" s="63">
        <f t="shared" si="7"/>
        <v>1.5751789760643998E-2</v>
      </c>
      <c r="S11" s="73" t="s">
        <v>3</v>
      </c>
      <c r="T11" s="6"/>
      <c r="U11" s="7" t="s">
        <v>223</v>
      </c>
      <c r="V11" s="78" t="s">
        <v>180</v>
      </c>
      <c r="W11" s="8" t="s">
        <v>57</v>
      </c>
      <c r="X11" s="15"/>
      <c r="Y11" s="16">
        <v>370000000</v>
      </c>
      <c r="Z11" s="82">
        <v>400000000</v>
      </c>
      <c r="AA11" s="17">
        <v>500000000</v>
      </c>
      <c r="AB11" s="1">
        <f t="shared" si="1"/>
        <v>423333333.33333331</v>
      </c>
      <c r="AC11" s="24"/>
      <c r="AD11" s="25">
        <f t="shared" si="2"/>
        <v>8.568201724066995</v>
      </c>
      <c r="AE11" s="86">
        <f>LOG(Z11)</f>
        <v>8.6020599913279625</v>
      </c>
      <c r="AF11" s="26">
        <f>LOG(AA11)</f>
        <v>8.6989700043360187</v>
      </c>
      <c r="AG11" s="167"/>
      <c r="AH11" s="167"/>
      <c r="AI11" s="2">
        <f t="shared" si="3"/>
        <v>8.6230772399103248</v>
      </c>
      <c r="AJ11" s="63">
        <f t="shared" si="4"/>
        <v>6.7870312616114523E-2</v>
      </c>
    </row>
    <row r="12" spans="1:36" x14ac:dyDescent="0.25">
      <c r="B12" s="33" t="s">
        <v>4</v>
      </c>
      <c r="C12" s="6"/>
      <c r="D12" s="43" t="s">
        <v>133</v>
      </c>
      <c r="E12" s="7" t="s">
        <v>80</v>
      </c>
      <c r="F12" s="8"/>
      <c r="G12" s="15"/>
      <c r="H12" s="16">
        <v>3300000000</v>
      </c>
      <c r="I12" s="82">
        <v>3500000000</v>
      </c>
      <c r="J12" s="17"/>
      <c r="K12" s="1">
        <f t="shared" si="5"/>
        <v>3400000000</v>
      </c>
      <c r="L12" s="24"/>
      <c r="M12" s="53">
        <f t="shared" si="0"/>
        <v>9.518513939877888</v>
      </c>
      <c r="N12" s="25">
        <f t="shared" si="0"/>
        <v>9.5440680443502757</v>
      </c>
      <c r="O12" s="26"/>
      <c r="P12" s="2">
        <f t="shared" si="6"/>
        <v>9.5312909921140818</v>
      </c>
      <c r="Q12" s="63">
        <f t="shared" si="7"/>
        <v>1.806948055957483E-2</v>
      </c>
      <c r="S12" s="73" t="s">
        <v>4</v>
      </c>
      <c r="T12" s="6"/>
      <c r="U12" s="7" t="s">
        <v>179</v>
      </c>
      <c r="V12" s="78" t="s">
        <v>67</v>
      </c>
      <c r="W12" s="8"/>
      <c r="X12" s="15"/>
      <c r="Y12" s="16">
        <v>360000000</v>
      </c>
      <c r="Z12" s="82">
        <v>400000000</v>
      </c>
      <c r="AA12" s="17"/>
      <c r="AB12" s="1">
        <f t="shared" si="1"/>
        <v>380000000</v>
      </c>
      <c r="AC12" s="24"/>
      <c r="AD12" s="25">
        <f t="shared" si="2"/>
        <v>8.5563025007672877</v>
      </c>
      <c r="AE12" s="86">
        <f>LOG(Z12)</f>
        <v>8.6020599913279625</v>
      </c>
      <c r="AF12" s="26"/>
      <c r="AG12" s="167"/>
      <c r="AH12" s="167"/>
      <c r="AI12" s="2">
        <f t="shared" si="3"/>
        <v>8.5791812460476251</v>
      </c>
      <c r="AJ12" s="63">
        <f t="shared" si="4"/>
        <v>3.2355431865532587E-2</v>
      </c>
    </row>
    <row r="13" spans="1:36" ht="15.75" thickBot="1" x14ac:dyDescent="0.3">
      <c r="B13" s="34" t="s">
        <v>5</v>
      </c>
      <c r="C13" s="9" t="s">
        <v>234</v>
      </c>
      <c r="D13" s="44" t="s">
        <v>145</v>
      </c>
      <c r="E13" s="10"/>
      <c r="F13" s="11"/>
      <c r="G13" s="18">
        <v>1320000000</v>
      </c>
      <c r="H13" s="19">
        <v>1300000000</v>
      </c>
      <c r="I13" s="83"/>
      <c r="J13" s="20"/>
      <c r="K13" s="36">
        <f t="shared" si="5"/>
        <v>1310000000</v>
      </c>
      <c r="L13" s="27">
        <f t="shared" si="9"/>
        <v>9.1205739312058505</v>
      </c>
      <c r="M13" s="54">
        <f t="shared" si="0"/>
        <v>9.1139433523068369</v>
      </c>
      <c r="N13" s="28"/>
      <c r="O13" s="29"/>
      <c r="P13" s="31">
        <f t="shared" si="6"/>
        <v>9.1172586417563437</v>
      </c>
      <c r="Q13" s="64">
        <f t="shared" si="7"/>
        <v>4.6885273026848985E-3</v>
      </c>
      <c r="S13" s="34" t="s">
        <v>5</v>
      </c>
      <c r="T13" s="9"/>
      <c r="U13" s="10" t="s">
        <v>224</v>
      </c>
      <c r="V13" s="79" t="s">
        <v>61</v>
      </c>
      <c r="W13" s="11"/>
      <c r="X13" s="18"/>
      <c r="Y13" s="19">
        <v>290000000</v>
      </c>
      <c r="Z13" s="83">
        <v>250000000</v>
      </c>
      <c r="AA13" s="20"/>
      <c r="AB13" s="36">
        <f t="shared" si="1"/>
        <v>270000000</v>
      </c>
      <c r="AC13" s="27"/>
      <c r="AD13" s="28">
        <f t="shared" si="2"/>
        <v>8.4623979978989556</v>
      </c>
      <c r="AE13" s="87">
        <f>LOG(Z13)</f>
        <v>8.3979400086720375</v>
      </c>
      <c r="AF13" s="29"/>
      <c r="AG13" s="168"/>
      <c r="AH13" s="168"/>
      <c r="AI13" s="31">
        <f t="shared" si="3"/>
        <v>8.4301690032854957</v>
      </c>
      <c r="AJ13" s="64">
        <f t="shared" si="4"/>
        <v>4.5578681284003247E-2</v>
      </c>
    </row>
    <row r="14" spans="1:36" ht="18" thickBot="1" x14ac:dyDescent="0.3">
      <c r="B14" s="192" t="s">
        <v>10</v>
      </c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4"/>
      <c r="S14" s="192" t="s">
        <v>10</v>
      </c>
      <c r="T14" s="193"/>
      <c r="U14" s="193"/>
      <c r="V14" s="193"/>
      <c r="W14" s="193"/>
      <c r="X14" s="193"/>
      <c r="Y14" s="193"/>
      <c r="Z14" s="193"/>
      <c r="AA14" s="193"/>
      <c r="AB14" s="193"/>
      <c r="AC14" s="193"/>
      <c r="AD14" s="193"/>
      <c r="AE14" s="193"/>
      <c r="AF14" s="193"/>
      <c r="AG14" s="193"/>
      <c r="AH14" s="193"/>
      <c r="AI14" s="193"/>
      <c r="AJ14" s="194"/>
    </row>
    <row r="15" spans="1:36" ht="15.75" thickBot="1" x14ac:dyDescent="0.3">
      <c r="B15" s="198" t="s">
        <v>48</v>
      </c>
      <c r="C15" s="206" t="s">
        <v>7</v>
      </c>
      <c r="D15" s="206"/>
      <c r="E15" s="206"/>
      <c r="F15" s="190"/>
      <c r="G15" s="206" t="s">
        <v>6</v>
      </c>
      <c r="H15" s="206"/>
      <c r="I15" s="206"/>
      <c r="J15" s="190"/>
      <c r="K15" s="202" t="s">
        <v>44</v>
      </c>
      <c r="L15" s="203" t="s">
        <v>46</v>
      </c>
      <c r="M15" s="204"/>
      <c r="N15" s="204"/>
      <c r="O15" s="205"/>
      <c r="P15" s="202" t="s">
        <v>47</v>
      </c>
      <c r="Q15" s="190" t="s">
        <v>45</v>
      </c>
      <c r="S15" s="198" t="s">
        <v>48</v>
      </c>
      <c r="T15" s="206" t="s">
        <v>7</v>
      </c>
      <c r="U15" s="206"/>
      <c r="V15" s="206"/>
      <c r="W15" s="190"/>
      <c r="X15" s="206" t="s">
        <v>6</v>
      </c>
      <c r="Y15" s="206"/>
      <c r="Z15" s="206"/>
      <c r="AA15" s="190"/>
      <c r="AB15" s="202" t="s">
        <v>44</v>
      </c>
      <c r="AC15" s="203" t="s">
        <v>46</v>
      </c>
      <c r="AD15" s="204"/>
      <c r="AE15" s="204"/>
      <c r="AF15" s="205"/>
      <c r="AG15" s="161"/>
      <c r="AH15" s="161"/>
      <c r="AI15" s="202" t="s">
        <v>47</v>
      </c>
      <c r="AJ15" s="190" t="s">
        <v>45</v>
      </c>
    </row>
    <row r="16" spans="1:36" ht="15.75" thickBot="1" x14ac:dyDescent="0.3">
      <c r="B16" s="199"/>
      <c r="C16" s="37">
        <v>-5</v>
      </c>
      <c r="D16" s="61">
        <v>-6</v>
      </c>
      <c r="E16" s="38">
        <v>-7</v>
      </c>
      <c r="F16" s="39">
        <v>-8</v>
      </c>
      <c r="G16" s="37">
        <v>-5</v>
      </c>
      <c r="H16" s="61">
        <v>-6</v>
      </c>
      <c r="I16" s="38">
        <v>-7</v>
      </c>
      <c r="J16" s="39">
        <v>-8</v>
      </c>
      <c r="K16" s="201"/>
      <c r="L16" s="37">
        <v>-5</v>
      </c>
      <c r="M16" s="61">
        <v>-6</v>
      </c>
      <c r="N16" s="38">
        <v>-7</v>
      </c>
      <c r="O16" s="39">
        <v>-8</v>
      </c>
      <c r="P16" s="201"/>
      <c r="Q16" s="191"/>
      <c r="S16" s="199"/>
      <c r="T16" s="37">
        <v>-4</v>
      </c>
      <c r="U16" s="38">
        <v>-5</v>
      </c>
      <c r="V16" s="76">
        <v>-6</v>
      </c>
      <c r="W16" s="39">
        <v>-7</v>
      </c>
      <c r="X16" s="37">
        <v>-4</v>
      </c>
      <c r="Y16" s="38">
        <v>-5</v>
      </c>
      <c r="Z16" s="76">
        <v>-6</v>
      </c>
      <c r="AA16" s="39">
        <v>-7</v>
      </c>
      <c r="AB16" s="201"/>
      <c r="AC16" s="37">
        <v>-4</v>
      </c>
      <c r="AD16" s="38">
        <v>-5</v>
      </c>
      <c r="AE16" s="76">
        <v>-6</v>
      </c>
      <c r="AF16" s="39">
        <v>-7</v>
      </c>
      <c r="AG16" s="165"/>
      <c r="AH16" s="165"/>
      <c r="AI16" s="201"/>
      <c r="AJ16" s="191"/>
    </row>
    <row r="17" spans="2:36" x14ac:dyDescent="0.25">
      <c r="B17" s="65" t="s">
        <v>0</v>
      </c>
      <c r="C17" s="40"/>
      <c r="D17" s="40" t="s">
        <v>134</v>
      </c>
      <c r="E17" s="41" t="s">
        <v>59</v>
      </c>
      <c r="F17" s="42" t="s">
        <v>57</v>
      </c>
      <c r="G17" s="45"/>
      <c r="H17" s="46">
        <v>6350000000</v>
      </c>
      <c r="I17" s="84">
        <v>5500000000</v>
      </c>
      <c r="J17" s="47">
        <v>5000000000</v>
      </c>
      <c r="K17" s="35">
        <f>AVERAGE(G17:J17)</f>
        <v>5616666666.666667</v>
      </c>
      <c r="L17" s="50"/>
      <c r="M17" s="50">
        <f t="shared" ref="M17:O22" si="10">LOG(H17)</f>
        <v>9.802773725291976</v>
      </c>
      <c r="N17" s="51">
        <f t="shared" si="10"/>
        <v>9.7403626894942441</v>
      </c>
      <c r="O17" s="52">
        <f t="shared" si="10"/>
        <v>9.6989700043360187</v>
      </c>
      <c r="P17" s="30">
        <f>AVERAGE(L17:O17)</f>
        <v>9.7473688063740784</v>
      </c>
      <c r="Q17" s="55">
        <f>STDEV(L17:O17)</f>
        <v>5.225530955200626E-2</v>
      </c>
      <c r="S17" s="65" t="s">
        <v>0</v>
      </c>
      <c r="T17" s="40"/>
      <c r="U17" s="41" t="s">
        <v>225</v>
      </c>
      <c r="V17" s="80" t="s">
        <v>183</v>
      </c>
      <c r="W17" s="42" t="s">
        <v>56</v>
      </c>
      <c r="X17" s="45"/>
      <c r="Y17" s="46">
        <v>935000000</v>
      </c>
      <c r="Z17" s="84">
        <v>950000000</v>
      </c>
      <c r="AA17" s="47">
        <v>1000000000</v>
      </c>
      <c r="AB17" s="35">
        <f t="shared" ref="AB17:AB22" si="11">AVERAGE(X17:AA17)</f>
        <v>961666666.66666663</v>
      </c>
      <c r="AC17" s="50"/>
      <c r="AD17" s="51">
        <f t="shared" ref="AD17:AD22" si="12">LOG(Y17)</f>
        <v>8.9708116108725182</v>
      </c>
      <c r="AE17" s="88">
        <f t="shared" ref="AE17:AF19" si="13">LOG(Z17)</f>
        <v>8.9777236052888476</v>
      </c>
      <c r="AF17" s="52">
        <f t="shared" si="13"/>
        <v>9</v>
      </c>
      <c r="AG17" s="169"/>
      <c r="AH17" s="169"/>
      <c r="AI17" s="30">
        <f t="shared" ref="AI17:AI22" si="14">AVERAGE(AC17:AF17)</f>
        <v>8.9828450720537898</v>
      </c>
      <c r="AJ17" s="55">
        <f t="shared" ref="AJ17:AJ22" si="15">STDEV(AC17:AF17)</f>
        <v>1.525328100221787E-2</v>
      </c>
    </row>
    <row r="18" spans="2:36" x14ac:dyDescent="0.25">
      <c r="B18" s="33" t="s">
        <v>1</v>
      </c>
      <c r="C18" s="43" t="s">
        <v>242</v>
      </c>
      <c r="D18" s="43" t="s">
        <v>98</v>
      </c>
      <c r="E18" s="7" t="s">
        <v>241</v>
      </c>
      <c r="F18" s="8"/>
      <c r="G18" s="48">
        <v>1400000000</v>
      </c>
      <c r="H18" s="16">
        <v>1850000000</v>
      </c>
      <c r="I18" s="82">
        <v>2500000000</v>
      </c>
      <c r="J18" s="17"/>
      <c r="K18" s="1">
        <f t="shared" ref="K18:K22" si="16">AVERAGE(G18:J18)</f>
        <v>1916666666.6666667</v>
      </c>
      <c r="L18" s="53">
        <f t="shared" ref="L18:L22" si="17">LOG(G18)</f>
        <v>9.1461280356782382</v>
      </c>
      <c r="M18" s="53">
        <f t="shared" si="10"/>
        <v>9.2671717284030137</v>
      </c>
      <c r="N18" s="25">
        <f t="shared" si="10"/>
        <v>9.3979400086720375</v>
      </c>
      <c r="O18" s="26"/>
      <c r="P18" s="2">
        <f t="shared" ref="P18:P22" si="18">AVERAGE(L18:O18)</f>
        <v>9.2704132575844298</v>
      </c>
      <c r="Q18" s="56">
        <f t="shared" ref="Q18:Q22" si="19">STDEV(L18:O18)</f>
        <v>0.12593727831477444</v>
      </c>
      <c r="S18" s="33" t="s">
        <v>1</v>
      </c>
      <c r="T18" s="43"/>
      <c r="U18" s="7" t="s">
        <v>226</v>
      </c>
      <c r="V18" s="78" t="s">
        <v>74</v>
      </c>
      <c r="W18" s="8" t="s">
        <v>57</v>
      </c>
      <c r="X18" s="48"/>
      <c r="Y18" s="16">
        <v>475000000</v>
      </c>
      <c r="Z18" s="82">
        <v>450000000</v>
      </c>
      <c r="AA18" s="17">
        <v>500000000</v>
      </c>
      <c r="AB18" s="1">
        <f t="shared" si="11"/>
        <v>475000000</v>
      </c>
      <c r="AC18" s="53"/>
      <c r="AD18" s="25">
        <f t="shared" si="12"/>
        <v>8.6766936096248664</v>
      </c>
      <c r="AE18" s="86">
        <f t="shared" si="13"/>
        <v>8.653212513775344</v>
      </c>
      <c r="AF18" s="26">
        <f t="shared" si="13"/>
        <v>8.6989700043360187</v>
      </c>
      <c r="AG18" s="167"/>
      <c r="AH18" s="167"/>
      <c r="AI18" s="2">
        <f t="shared" si="14"/>
        <v>8.6762920425787424</v>
      </c>
      <c r="AJ18" s="56">
        <f t="shared" si="15"/>
        <v>2.2881388237429124E-2</v>
      </c>
    </row>
    <row r="19" spans="2:36" x14ac:dyDescent="0.25">
      <c r="B19" s="33" t="s">
        <v>2</v>
      </c>
      <c r="C19" s="43"/>
      <c r="D19" s="43" t="s">
        <v>243</v>
      </c>
      <c r="E19" s="7" t="s">
        <v>135</v>
      </c>
      <c r="F19" s="8" t="s">
        <v>141</v>
      </c>
      <c r="G19" s="48"/>
      <c r="H19" s="16">
        <v>8550000000</v>
      </c>
      <c r="I19" s="82">
        <v>11000000000</v>
      </c>
      <c r="J19" s="17">
        <v>10000000000</v>
      </c>
      <c r="K19" s="1">
        <f t="shared" si="16"/>
        <v>9850000000</v>
      </c>
      <c r="L19" s="53"/>
      <c r="M19" s="53">
        <f t="shared" si="10"/>
        <v>9.9319661147281728</v>
      </c>
      <c r="N19" s="25">
        <f t="shared" si="10"/>
        <v>10.041392685158225</v>
      </c>
      <c r="O19" s="26">
        <f t="shared" si="10"/>
        <v>10</v>
      </c>
      <c r="P19" s="2">
        <f t="shared" si="18"/>
        <v>9.9911195999621327</v>
      </c>
      <c r="Q19" s="56">
        <f t="shared" si="19"/>
        <v>5.5251151188416225E-2</v>
      </c>
      <c r="S19" s="33" t="s">
        <v>2</v>
      </c>
      <c r="T19" s="43"/>
      <c r="U19" s="7" t="s">
        <v>227</v>
      </c>
      <c r="V19" s="78" t="s">
        <v>177</v>
      </c>
      <c r="W19" s="8" t="s">
        <v>141</v>
      </c>
      <c r="X19" s="48"/>
      <c r="Y19" s="16">
        <v>815000000</v>
      </c>
      <c r="Z19" s="82">
        <v>1050000000</v>
      </c>
      <c r="AA19" s="17">
        <v>1000000000</v>
      </c>
      <c r="AB19" s="1">
        <f t="shared" si="11"/>
        <v>955000000</v>
      </c>
      <c r="AC19" s="53"/>
      <c r="AD19" s="25">
        <f t="shared" si="12"/>
        <v>8.9111576087399769</v>
      </c>
      <c r="AE19" s="86">
        <f t="shared" si="13"/>
        <v>9.0211892990699383</v>
      </c>
      <c r="AF19" s="26">
        <f t="shared" si="13"/>
        <v>9</v>
      </c>
      <c r="AG19" s="167"/>
      <c r="AH19" s="167"/>
      <c r="AI19" s="2">
        <f t="shared" si="14"/>
        <v>8.9774489692699717</v>
      </c>
      <c r="AJ19" s="56">
        <f t="shared" si="15"/>
        <v>5.8379405268100676E-2</v>
      </c>
    </row>
    <row r="20" spans="2:36" x14ac:dyDescent="0.25">
      <c r="B20" s="33" t="s">
        <v>3</v>
      </c>
      <c r="C20" s="43"/>
      <c r="D20" s="43" t="s">
        <v>233</v>
      </c>
      <c r="E20" s="7" t="s">
        <v>97</v>
      </c>
      <c r="F20" s="8"/>
      <c r="G20" s="48"/>
      <c r="H20" s="16">
        <v>8750000000</v>
      </c>
      <c r="I20" s="82">
        <v>10000000000</v>
      </c>
      <c r="J20" s="17"/>
      <c r="K20" s="1">
        <f t="shared" si="16"/>
        <v>9375000000</v>
      </c>
      <c r="L20" s="53"/>
      <c r="M20" s="53">
        <f t="shared" si="10"/>
        <v>9.9420080530223132</v>
      </c>
      <c r="N20" s="25">
        <f t="shared" si="10"/>
        <v>10</v>
      </c>
      <c r="O20" s="26"/>
      <c r="P20" s="2">
        <f t="shared" si="18"/>
        <v>9.9710040265111566</v>
      </c>
      <c r="Q20" s="56">
        <f t="shared" si="19"/>
        <v>4.100649896213307E-2</v>
      </c>
      <c r="S20" s="33" t="s">
        <v>3</v>
      </c>
      <c r="T20" s="43"/>
      <c r="U20" s="7" t="s">
        <v>228</v>
      </c>
      <c r="V20" s="78" t="s">
        <v>182</v>
      </c>
      <c r="W20" s="8"/>
      <c r="X20" s="48"/>
      <c r="Y20" s="16">
        <v>750000000</v>
      </c>
      <c r="Z20" s="82">
        <v>850000000</v>
      </c>
      <c r="AA20" s="17"/>
      <c r="AB20" s="1">
        <f t="shared" si="11"/>
        <v>800000000</v>
      </c>
      <c r="AC20" s="53"/>
      <c r="AD20" s="25">
        <f t="shared" si="12"/>
        <v>8.8750612633917001</v>
      </c>
      <c r="AE20" s="86">
        <f>LOG(Z20)</f>
        <v>8.9294189257142929</v>
      </c>
      <c r="AF20" s="26"/>
      <c r="AG20" s="167"/>
      <c r="AH20" s="167"/>
      <c r="AI20" s="2">
        <f t="shared" si="14"/>
        <v>8.9022400945529974</v>
      </c>
      <c r="AJ20" s="56">
        <f t="shared" si="15"/>
        <v>3.8436671637753834E-2</v>
      </c>
    </row>
    <row r="21" spans="2:36" x14ac:dyDescent="0.25">
      <c r="B21" s="33" t="s">
        <v>4</v>
      </c>
      <c r="C21" s="43"/>
      <c r="D21" s="43" t="s">
        <v>136</v>
      </c>
      <c r="E21" s="7" t="s">
        <v>217</v>
      </c>
      <c r="F21" s="8" t="s">
        <v>57</v>
      </c>
      <c r="G21" s="48"/>
      <c r="H21" s="16">
        <v>4700000000</v>
      </c>
      <c r="I21" s="82">
        <v>4500000000</v>
      </c>
      <c r="J21" s="17">
        <v>5000000000</v>
      </c>
      <c r="K21" s="1">
        <f t="shared" si="16"/>
        <v>4733333333.333333</v>
      </c>
      <c r="L21" s="53"/>
      <c r="M21" s="53">
        <f t="shared" si="10"/>
        <v>9.672097857935718</v>
      </c>
      <c r="N21" s="25">
        <f t="shared" si="10"/>
        <v>9.653212513775344</v>
      </c>
      <c r="O21" s="26">
        <f t="shared" si="10"/>
        <v>9.6989700043360187</v>
      </c>
      <c r="P21" s="2">
        <f t="shared" si="18"/>
        <v>9.6747601253490263</v>
      </c>
      <c r="Q21" s="56">
        <f t="shared" si="19"/>
        <v>2.2994624076891009E-2</v>
      </c>
      <c r="S21" s="33" t="s">
        <v>4</v>
      </c>
      <c r="T21" s="43"/>
      <c r="U21" s="7" t="s">
        <v>229</v>
      </c>
      <c r="V21" s="78" t="s">
        <v>85</v>
      </c>
      <c r="W21" s="8" t="s">
        <v>57</v>
      </c>
      <c r="X21" s="48"/>
      <c r="Y21" s="16">
        <v>600000000</v>
      </c>
      <c r="Z21" s="82">
        <v>700000000</v>
      </c>
      <c r="AA21" s="17">
        <v>500000000</v>
      </c>
      <c r="AB21" s="1">
        <f t="shared" si="11"/>
        <v>600000000</v>
      </c>
      <c r="AC21" s="53"/>
      <c r="AD21" s="25">
        <f t="shared" si="12"/>
        <v>8.7781512503836439</v>
      </c>
      <c r="AE21" s="86">
        <f>LOG(Z21)</f>
        <v>8.8450980400142569</v>
      </c>
      <c r="AF21" s="26">
        <f>LOG(AA21)</f>
        <v>8.6989700043360187</v>
      </c>
      <c r="AG21" s="167"/>
      <c r="AH21" s="167"/>
      <c r="AI21" s="2">
        <f t="shared" si="14"/>
        <v>8.7740730982446404</v>
      </c>
      <c r="AJ21" s="56">
        <f t="shared" si="15"/>
        <v>7.3149328065586217E-2</v>
      </c>
    </row>
    <row r="22" spans="2:36" ht="15.75" thickBot="1" x14ac:dyDescent="0.3">
      <c r="B22" s="34" t="s">
        <v>5</v>
      </c>
      <c r="C22" s="44" t="s">
        <v>234</v>
      </c>
      <c r="D22" s="44" t="s">
        <v>63</v>
      </c>
      <c r="E22" s="10" t="s">
        <v>55</v>
      </c>
      <c r="F22" s="11"/>
      <c r="G22" s="49">
        <v>1320000000</v>
      </c>
      <c r="H22" s="19">
        <v>1650000000</v>
      </c>
      <c r="I22" s="83">
        <v>1500000000</v>
      </c>
      <c r="J22" s="20"/>
      <c r="K22" s="36">
        <f t="shared" si="16"/>
        <v>1490000000</v>
      </c>
      <c r="L22" s="54">
        <f t="shared" si="17"/>
        <v>9.1205739312058505</v>
      </c>
      <c r="M22" s="54">
        <f t="shared" si="10"/>
        <v>9.2174839442139067</v>
      </c>
      <c r="N22" s="28">
        <f t="shared" si="10"/>
        <v>9.1760912590556813</v>
      </c>
      <c r="O22" s="29"/>
      <c r="P22" s="31">
        <f t="shared" si="18"/>
        <v>9.1713830448251468</v>
      </c>
      <c r="Q22" s="57">
        <f t="shared" si="19"/>
        <v>4.8626259533670363E-2</v>
      </c>
      <c r="S22" s="34" t="s">
        <v>5</v>
      </c>
      <c r="T22" s="44"/>
      <c r="U22" s="10" t="s">
        <v>235</v>
      </c>
      <c r="V22" s="79" t="s">
        <v>181</v>
      </c>
      <c r="W22" s="11"/>
      <c r="X22" s="49"/>
      <c r="Y22" s="19">
        <v>430000000</v>
      </c>
      <c r="Z22" s="83">
        <v>600000000</v>
      </c>
      <c r="AA22" s="20"/>
      <c r="AB22" s="36">
        <f t="shared" si="11"/>
        <v>515000000</v>
      </c>
      <c r="AC22" s="54"/>
      <c r="AD22" s="28">
        <f t="shared" si="12"/>
        <v>8.6334684555795871</v>
      </c>
      <c r="AE22" s="87">
        <f>LOG(Z22)</f>
        <v>8.7781512503836439</v>
      </c>
      <c r="AF22" s="29"/>
      <c r="AG22" s="168"/>
      <c r="AH22" s="168"/>
      <c r="AI22" s="31">
        <f t="shared" si="14"/>
        <v>8.7058098529816164</v>
      </c>
      <c r="AJ22" s="57">
        <f t="shared" si="15"/>
        <v>0.10230618532697032</v>
      </c>
    </row>
    <row r="23" spans="2:36" ht="18" thickBot="1" x14ac:dyDescent="0.3">
      <c r="B23" s="207" t="s">
        <v>52</v>
      </c>
      <c r="C23" s="208"/>
      <c r="D23" s="208"/>
      <c r="E23" s="208"/>
      <c r="F23" s="208"/>
      <c r="G23" s="208"/>
      <c r="H23" s="208"/>
      <c r="I23" s="208"/>
      <c r="J23" s="208"/>
      <c r="K23" s="208"/>
      <c r="L23" s="208"/>
      <c r="M23" s="208"/>
      <c r="N23" s="208"/>
      <c r="O23" s="208"/>
      <c r="P23" s="208"/>
      <c r="Q23" s="209"/>
      <c r="S23" s="207" t="s">
        <v>52</v>
      </c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/>
      <c r="AF23" s="208"/>
      <c r="AG23" s="208"/>
      <c r="AH23" s="208"/>
      <c r="AI23" s="208"/>
      <c r="AJ23" s="209"/>
    </row>
    <row r="24" spans="2:36" ht="15.75" thickBot="1" x14ac:dyDescent="0.3">
      <c r="B24" s="198" t="s">
        <v>48</v>
      </c>
      <c r="C24" s="206" t="s">
        <v>7</v>
      </c>
      <c r="D24" s="206"/>
      <c r="E24" s="206"/>
      <c r="F24" s="190"/>
      <c r="G24" s="206" t="s">
        <v>6</v>
      </c>
      <c r="H24" s="206"/>
      <c r="I24" s="206"/>
      <c r="J24" s="190"/>
      <c r="K24" s="202" t="s">
        <v>44</v>
      </c>
      <c r="L24" s="203" t="s">
        <v>46</v>
      </c>
      <c r="M24" s="204"/>
      <c r="N24" s="204"/>
      <c r="O24" s="205"/>
      <c r="P24" s="202" t="s">
        <v>47</v>
      </c>
      <c r="Q24" s="190" t="s">
        <v>45</v>
      </c>
      <c r="S24" s="198" t="s">
        <v>48</v>
      </c>
      <c r="T24" s="206" t="s">
        <v>7</v>
      </c>
      <c r="U24" s="206"/>
      <c r="V24" s="206"/>
      <c r="W24" s="190"/>
      <c r="X24" s="206" t="s">
        <v>6</v>
      </c>
      <c r="Y24" s="206"/>
      <c r="Z24" s="206"/>
      <c r="AA24" s="190"/>
      <c r="AB24" s="202" t="s">
        <v>44</v>
      </c>
      <c r="AC24" s="203" t="s">
        <v>46</v>
      </c>
      <c r="AD24" s="204"/>
      <c r="AE24" s="204"/>
      <c r="AF24" s="205"/>
      <c r="AG24" s="161"/>
      <c r="AH24" s="161"/>
      <c r="AI24" s="202" t="s">
        <v>47</v>
      </c>
      <c r="AJ24" s="190" t="s">
        <v>45</v>
      </c>
    </row>
    <row r="25" spans="2:36" ht="15.75" thickBot="1" x14ac:dyDescent="0.3">
      <c r="B25" s="199"/>
      <c r="C25" s="37">
        <v>-5</v>
      </c>
      <c r="D25" s="61">
        <v>-6</v>
      </c>
      <c r="E25" s="38">
        <v>-7</v>
      </c>
      <c r="F25" s="39">
        <v>-8</v>
      </c>
      <c r="G25" s="37">
        <v>-5</v>
      </c>
      <c r="H25" s="61">
        <v>-6</v>
      </c>
      <c r="I25" s="38">
        <v>-7</v>
      </c>
      <c r="J25" s="39">
        <v>-8</v>
      </c>
      <c r="K25" s="201"/>
      <c r="L25" s="37">
        <v>-5</v>
      </c>
      <c r="M25" s="61">
        <v>-6</v>
      </c>
      <c r="N25" s="38">
        <v>-7</v>
      </c>
      <c r="O25" s="39">
        <v>-8</v>
      </c>
      <c r="P25" s="201"/>
      <c r="Q25" s="191"/>
      <c r="S25" s="199"/>
      <c r="T25" s="37">
        <v>-5</v>
      </c>
      <c r="U25" s="38">
        <v>-6</v>
      </c>
      <c r="V25" s="76">
        <v>-7</v>
      </c>
      <c r="W25" s="39">
        <v>-8</v>
      </c>
      <c r="X25" s="37">
        <v>-5</v>
      </c>
      <c r="Y25" s="38">
        <v>-6</v>
      </c>
      <c r="Z25" s="76">
        <v>-7</v>
      </c>
      <c r="AA25" s="39">
        <v>-8</v>
      </c>
      <c r="AB25" s="201"/>
      <c r="AC25" s="37">
        <v>-5</v>
      </c>
      <c r="AD25" s="38">
        <v>-6</v>
      </c>
      <c r="AE25" s="76">
        <v>-7</v>
      </c>
      <c r="AF25" s="39">
        <v>-8</v>
      </c>
      <c r="AG25" s="165"/>
      <c r="AH25" s="165"/>
      <c r="AI25" s="201"/>
      <c r="AJ25" s="191"/>
    </row>
    <row r="26" spans="2:36" x14ac:dyDescent="0.25">
      <c r="B26" s="65" t="s">
        <v>0</v>
      </c>
      <c r="C26" s="40"/>
      <c r="D26" s="40" t="s">
        <v>161</v>
      </c>
      <c r="E26" s="41" t="s">
        <v>163</v>
      </c>
      <c r="F26" s="42"/>
      <c r="G26" s="45"/>
      <c r="H26" s="46">
        <v>6900000000</v>
      </c>
      <c r="I26" s="84">
        <v>7500000000</v>
      </c>
      <c r="J26" s="47"/>
      <c r="K26" s="35">
        <f>AVERAGE(H26:J26)</f>
        <v>7200000000</v>
      </c>
      <c r="L26" s="50"/>
      <c r="M26" s="50">
        <f>LOG(H26)</f>
        <v>9.8388490907372557</v>
      </c>
      <c r="N26" s="51">
        <f t="shared" ref="N26:O31" si="20">LOG(I26)</f>
        <v>9.8750612633917001</v>
      </c>
      <c r="O26" s="52"/>
      <c r="P26" s="30">
        <f>AVERAGE(M26:O26)</f>
        <v>9.8569551770644779</v>
      </c>
      <c r="Q26" s="55">
        <f>STDEV(M26:O26)</f>
        <v>2.5605872845455718E-2</v>
      </c>
      <c r="S26" s="65" t="s">
        <v>0</v>
      </c>
      <c r="T26" s="40"/>
      <c r="U26" s="80" t="s">
        <v>230</v>
      </c>
      <c r="V26" s="4" t="s">
        <v>94</v>
      </c>
      <c r="W26" s="55"/>
      <c r="X26" s="45"/>
      <c r="Y26" s="46">
        <v>5000000000</v>
      </c>
      <c r="Z26" s="84">
        <v>5500000000</v>
      </c>
      <c r="AA26" s="47"/>
      <c r="AB26" s="35">
        <f>AVERAGE(Y26:AA26)</f>
        <v>5250000000</v>
      </c>
      <c r="AC26" s="50"/>
      <c r="AD26" s="51">
        <f>LOG(Y26)</f>
        <v>9.6989700043360187</v>
      </c>
      <c r="AE26" s="88">
        <f>LOG(Z26)</f>
        <v>9.7403626894942441</v>
      </c>
      <c r="AF26" s="52"/>
      <c r="AG26" s="169"/>
      <c r="AH26" s="169"/>
      <c r="AI26" s="30">
        <f t="shared" ref="AI26:AI31" si="21">AVERAGE(AD26:AF26)</f>
        <v>9.7196663469151314</v>
      </c>
      <c r="AJ26" s="55">
        <f t="shared" ref="AJ26:AJ31" si="22">STDEV(AD26:AF26)</f>
        <v>2.9269048366900915E-2</v>
      </c>
    </row>
    <row r="27" spans="2:36" x14ac:dyDescent="0.25">
      <c r="B27" s="33" t="s">
        <v>1</v>
      </c>
      <c r="C27" s="43"/>
      <c r="D27" s="43" t="s">
        <v>162</v>
      </c>
      <c r="E27" s="7" t="s">
        <v>217</v>
      </c>
      <c r="F27" s="8" t="s">
        <v>57</v>
      </c>
      <c r="G27" s="48"/>
      <c r="H27" s="16">
        <v>5300000000</v>
      </c>
      <c r="I27" s="82">
        <v>4500000000</v>
      </c>
      <c r="J27" s="17">
        <v>5000000000</v>
      </c>
      <c r="K27" s="1">
        <f t="shared" ref="K27:K31" si="23">AVERAGE(H27:J27)</f>
        <v>4933333333.333333</v>
      </c>
      <c r="L27" s="53"/>
      <c r="M27" s="53">
        <f t="shared" ref="M27:M31" si="24">LOG(H27)</f>
        <v>9.7242758696007883</v>
      </c>
      <c r="N27" s="25">
        <f t="shared" si="20"/>
        <v>9.653212513775344</v>
      </c>
      <c r="O27" s="26">
        <f t="shared" si="20"/>
        <v>9.6989700043360187</v>
      </c>
      <c r="P27" s="2">
        <f t="shared" ref="P27:P31" si="25">AVERAGE(M27:O27)</f>
        <v>9.6921527959040503</v>
      </c>
      <c r="Q27" s="56">
        <f t="shared" ref="Q27:Q31" si="26">STDEV(M27:O27)</f>
        <v>3.6018826790958969E-2</v>
      </c>
      <c r="S27" s="33" t="s">
        <v>1</v>
      </c>
      <c r="T27" s="43"/>
      <c r="U27" s="78" t="s">
        <v>158</v>
      </c>
      <c r="V27" s="7" t="s">
        <v>217</v>
      </c>
      <c r="W27" s="56"/>
      <c r="X27" s="48"/>
      <c r="Y27" s="16">
        <v>4600000000</v>
      </c>
      <c r="Z27" s="82">
        <v>4500000000</v>
      </c>
      <c r="AA27" s="17"/>
      <c r="AB27" s="1">
        <f t="shared" ref="AB27:AB31" si="27">AVERAGE(Y27:AA27)</f>
        <v>4550000000</v>
      </c>
      <c r="AC27" s="53"/>
      <c r="AD27" s="25">
        <f t="shared" ref="AD27:AD31" si="28">LOG(Y27)</f>
        <v>9.6627578316815743</v>
      </c>
      <c r="AE27" s="86">
        <f>LOG(Z27)</f>
        <v>9.653212513775344</v>
      </c>
      <c r="AF27" s="26"/>
      <c r="AG27" s="167"/>
      <c r="AH27" s="167"/>
      <c r="AI27" s="2">
        <f t="shared" si="21"/>
        <v>9.6579851727284591</v>
      </c>
      <c r="AJ27" s="56">
        <f t="shared" si="22"/>
        <v>6.7495590200768694E-3</v>
      </c>
    </row>
    <row r="28" spans="2:36" x14ac:dyDescent="0.25">
      <c r="B28" s="33" t="s">
        <v>2</v>
      </c>
      <c r="C28" s="43"/>
      <c r="D28" s="43" t="s">
        <v>236</v>
      </c>
      <c r="E28" s="7" t="s">
        <v>58</v>
      </c>
      <c r="F28" s="8" t="s">
        <v>57</v>
      </c>
      <c r="G28" s="48"/>
      <c r="H28" s="16">
        <v>5050000000</v>
      </c>
      <c r="I28" s="82">
        <v>4500000000</v>
      </c>
      <c r="J28" s="17">
        <v>5000000000</v>
      </c>
      <c r="K28" s="1">
        <f t="shared" si="23"/>
        <v>4850000000</v>
      </c>
      <c r="L28" s="53"/>
      <c r="M28" s="53">
        <f t="shared" si="24"/>
        <v>9.7032913781186618</v>
      </c>
      <c r="N28" s="25">
        <f t="shared" si="20"/>
        <v>9.653212513775344</v>
      </c>
      <c r="O28" s="26">
        <f t="shared" si="20"/>
        <v>9.6989700043360187</v>
      </c>
      <c r="P28" s="2">
        <f t="shared" si="25"/>
        <v>9.6851579654100082</v>
      </c>
      <c r="Q28" s="56">
        <f t="shared" si="26"/>
        <v>2.774981942192295E-2</v>
      </c>
      <c r="S28" s="33" t="s">
        <v>2</v>
      </c>
      <c r="T28" s="43"/>
      <c r="U28" s="78" t="s">
        <v>159</v>
      </c>
      <c r="V28" s="7" t="s">
        <v>68</v>
      </c>
      <c r="W28" s="56" t="s">
        <v>108</v>
      </c>
      <c r="X28" s="48"/>
      <c r="Y28" s="16">
        <v>4600000000</v>
      </c>
      <c r="Z28" s="82">
        <v>5000000000</v>
      </c>
      <c r="AA28" s="17">
        <v>5000000000</v>
      </c>
      <c r="AB28" s="1">
        <f t="shared" si="27"/>
        <v>4866666666.666667</v>
      </c>
      <c r="AC28" s="53"/>
      <c r="AD28" s="25">
        <f t="shared" si="28"/>
        <v>9.6627578316815743</v>
      </c>
      <c r="AE28" s="86">
        <f>LOG(Z28)</f>
        <v>9.6989700043360187</v>
      </c>
      <c r="AF28" s="26">
        <f>LOG(AA28)</f>
        <v>9.6989700043360187</v>
      </c>
      <c r="AG28" s="167"/>
      <c r="AH28" s="167"/>
      <c r="AI28" s="2">
        <f t="shared" si="21"/>
        <v>9.6868992801178706</v>
      </c>
      <c r="AJ28" s="56">
        <f t="shared" si="22"/>
        <v>2.0907107629984698E-2</v>
      </c>
    </row>
    <row r="29" spans="2:36" x14ac:dyDescent="0.25">
      <c r="B29" s="33" t="s">
        <v>3</v>
      </c>
      <c r="C29" s="43"/>
      <c r="D29" s="43" t="s">
        <v>237</v>
      </c>
      <c r="E29" s="7" t="s">
        <v>169</v>
      </c>
      <c r="F29" s="8"/>
      <c r="G29" s="48"/>
      <c r="H29" s="16">
        <v>5300000000</v>
      </c>
      <c r="I29" s="82">
        <v>5500000000</v>
      </c>
      <c r="J29" s="17"/>
      <c r="K29" s="1">
        <f t="shared" si="23"/>
        <v>5400000000</v>
      </c>
      <c r="L29" s="53"/>
      <c r="M29" s="53">
        <f t="shared" si="24"/>
        <v>9.7242758696007883</v>
      </c>
      <c r="N29" s="25">
        <f t="shared" si="20"/>
        <v>9.7403626894942441</v>
      </c>
      <c r="O29" s="26"/>
      <c r="P29" s="2">
        <f t="shared" si="25"/>
        <v>9.7323192795475162</v>
      </c>
      <c r="Q29" s="56">
        <f t="shared" si="26"/>
        <v>1.1375099434389278E-2</v>
      </c>
      <c r="S29" s="33" t="s">
        <v>3</v>
      </c>
      <c r="T29" s="43"/>
      <c r="U29" s="78" t="s">
        <v>157</v>
      </c>
      <c r="V29" s="7" t="s">
        <v>68</v>
      </c>
      <c r="W29" s="56"/>
      <c r="X29" s="48"/>
      <c r="Y29" s="16">
        <v>4800000000</v>
      </c>
      <c r="Z29" s="82">
        <v>5000000000</v>
      </c>
      <c r="AA29" s="17"/>
      <c r="AB29" s="1">
        <f t="shared" si="27"/>
        <v>4900000000</v>
      </c>
      <c r="AC29" s="53"/>
      <c r="AD29" s="25">
        <f t="shared" si="28"/>
        <v>9.6812412373755876</v>
      </c>
      <c r="AE29" s="86">
        <f>LOG(Z29)</f>
        <v>9.6989700043360187</v>
      </c>
      <c r="AF29" s="26"/>
      <c r="AG29" s="167"/>
      <c r="AH29" s="167"/>
      <c r="AI29" s="2">
        <f t="shared" si="21"/>
        <v>9.6901056208558032</v>
      </c>
      <c r="AJ29" s="56">
        <f t="shared" si="22"/>
        <v>1.2536131339796868E-2</v>
      </c>
    </row>
    <row r="30" spans="2:36" x14ac:dyDescent="0.25">
      <c r="B30" s="33" t="s">
        <v>4</v>
      </c>
      <c r="C30" s="43"/>
      <c r="D30" s="43" t="s">
        <v>238</v>
      </c>
      <c r="E30" s="7" t="s">
        <v>53</v>
      </c>
      <c r="F30" s="8"/>
      <c r="G30" s="48"/>
      <c r="H30" s="16">
        <v>4350000000</v>
      </c>
      <c r="I30" s="82">
        <v>4000000000</v>
      </c>
      <c r="J30" s="17"/>
      <c r="K30" s="1">
        <f t="shared" si="23"/>
        <v>4175000000</v>
      </c>
      <c r="L30" s="53"/>
      <c r="M30" s="53">
        <f t="shared" si="24"/>
        <v>9.638489256954637</v>
      </c>
      <c r="N30" s="25">
        <f t="shared" si="20"/>
        <v>9.6020599913279625</v>
      </c>
      <c r="O30" s="26"/>
      <c r="P30" s="2">
        <f t="shared" si="25"/>
        <v>9.6202746241412989</v>
      </c>
      <c r="Q30" s="56">
        <f t="shared" si="26"/>
        <v>2.5759380758267527E-2</v>
      </c>
      <c r="S30" s="33" t="s">
        <v>4</v>
      </c>
      <c r="T30" s="43"/>
      <c r="U30" s="78" t="s">
        <v>231</v>
      </c>
      <c r="V30" s="7" t="s">
        <v>61</v>
      </c>
      <c r="W30" s="56"/>
      <c r="X30" s="48"/>
      <c r="Y30" s="16">
        <v>2400000000</v>
      </c>
      <c r="Z30" s="82">
        <v>2500000000</v>
      </c>
      <c r="AA30" s="17"/>
      <c r="AB30" s="1">
        <f t="shared" si="27"/>
        <v>2450000000</v>
      </c>
      <c r="AC30" s="53"/>
      <c r="AD30" s="25">
        <f t="shared" si="28"/>
        <v>9.3802112417116064</v>
      </c>
      <c r="AE30" s="86">
        <f>LOG(Z30)</f>
        <v>9.3979400086720375</v>
      </c>
      <c r="AF30" s="26"/>
      <c r="AG30" s="167"/>
      <c r="AH30" s="167"/>
      <c r="AI30" s="2">
        <f t="shared" si="21"/>
        <v>9.3890756251918219</v>
      </c>
      <c r="AJ30" s="56">
        <f t="shared" si="22"/>
        <v>1.2536131339796868E-2</v>
      </c>
    </row>
    <row r="31" spans="2:36" ht="15.75" thickBot="1" x14ac:dyDescent="0.3">
      <c r="B31" s="34" t="s">
        <v>5</v>
      </c>
      <c r="C31" s="44"/>
      <c r="D31" s="44" t="s">
        <v>206</v>
      </c>
      <c r="E31" s="10" t="s">
        <v>188</v>
      </c>
      <c r="F31" s="11"/>
      <c r="G31" s="49"/>
      <c r="H31" s="19">
        <v>3550000000</v>
      </c>
      <c r="I31" s="83">
        <v>3500000000</v>
      </c>
      <c r="J31" s="20"/>
      <c r="K31" s="36">
        <f t="shared" si="23"/>
        <v>3525000000</v>
      </c>
      <c r="L31" s="54"/>
      <c r="M31" s="54">
        <f t="shared" si="24"/>
        <v>9.5502283530550933</v>
      </c>
      <c r="N31" s="28">
        <f t="shared" si="20"/>
        <v>9.5440680443502757</v>
      </c>
      <c r="O31" s="29"/>
      <c r="P31" s="31">
        <f t="shared" si="25"/>
        <v>9.5471481987026845</v>
      </c>
      <c r="Q31" s="57">
        <f t="shared" si="26"/>
        <v>4.3559960593790789E-3</v>
      </c>
      <c r="S31" s="34" t="s">
        <v>5</v>
      </c>
      <c r="T31" s="44"/>
      <c r="U31" s="79" t="s">
        <v>232</v>
      </c>
      <c r="V31" s="10" t="s">
        <v>29</v>
      </c>
      <c r="W31" s="57"/>
      <c r="X31" s="49"/>
      <c r="Y31" s="19">
        <v>2750000000</v>
      </c>
      <c r="Z31" s="83">
        <v>2500000000</v>
      </c>
      <c r="AA31" s="20"/>
      <c r="AB31" s="36">
        <f t="shared" si="27"/>
        <v>2625000000</v>
      </c>
      <c r="AC31" s="54"/>
      <c r="AD31" s="28">
        <f t="shared" si="28"/>
        <v>9.4393326938302629</v>
      </c>
      <c r="AE31" s="87">
        <f>LOG(Z31)</f>
        <v>9.3979400086720375</v>
      </c>
      <c r="AF31" s="29"/>
      <c r="AG31" s="168"/>
      <c r="AH31" s="168"/>
      <c r="AI31" s="31">
        <f t="shared" si="21"/>
        <v>9.4186363512511502</v>
      </c>
      <c r="AJ31" s="57">
        <f t="shared" si="22"/>
        <v>2.9269048366900915E-2</v>
      </c>
    </row>
    <row r="33" spans="5:39" ht="15.75" thickBot="1" x14ac:dyDescent="0.3"/>
    <row r="34" spans="5:39" ht="18" thickBot="1" x14ac:dyDescent="0.3">
      <c r="E34" s="195" t="s">
        <v>9</v>
      </c>
      <c r="F34" s="196"/>
      <c r="G34" s="196"/>
      <c r="H34" s="196"/>
      <c r="I34" s="196"/>
      <c r="J34" s="196"/>
      <c r="K34" s="196"/>
      <c r="L34" s="196"/>
      <c r="M34" s="196"/>
      <c r="N34" s="197"/>
      <c r="U34" s="195" t="s">
        <v>9</v>
      </c>
      <c r="V34" s="196"/>
      <c r="W34" s="196"/>
      <c r="X34" s="196"/>
      <c r="Y34" s="196"/>
      <c r="Z34" s="196"/>
      <c r="AA34" s="196"/>
      <c r="AB34" s="196"/>
      <c r="AC34" s="196"/>
      <c r="AD34" s="197"/>
    </row>
    <row r="35" spans="5:39" ht="15.75" thickBot="1" x14ac:dyDescent="0.3">
      <c r="E35" s="198" t="s">
        <v>48</v>
      </c>
      <c r="F35" s="248" t="s">
        <v>44</v>
      </c>
      <c r="G35" s="203" t="s">
        <v>6</v>
      </c>
      <c r="H35" s="204"/>
      <c r="I35" s="205"/>
      <c r="J35" s="203" t="s">
        <v>193</v>
      </c>
      <c r="K35" s="204"/>
      <c r="L35" s="205"/>
      <c r="M35" s="200" t="s">
        <v>195</v>
      </c>
      <c r="N35" s="246" t="s">
        <v>196</v>
      </c>
      <c r="U35" s="198" t="s">
        <v>48</v>
      </c>
      <c r="V35" s="248" t="s">
        <v>44</v>
      </c>
      <c r="W35" s="203" t="s">
        <v>6</v>
      </c>
      <c r="X35" s="204"/>
      <c r="Y35" s="205"/>
      <c r="Z35" s="203" t="s">
        <v>193</v>
      </c>
      <c r="AA35" s="204"/>
      <c r="AB35" s="205"/>
      <c r="AC35" s="200" t="s">
        <v>195</v>
      </c>
      <c r="AD35" s="246" t="s">
        <v>196</v>
      </c>
      <c r="AE35" t="s">
        <v>255</v>
      </c>
      <c r="AF35" s="262" t="s">
        <v>257</v>
      </c>
      <c r="AG35" s="262"/>
      <c r="AH35" s="262"/>
      <c r="AI35" s="262" t="s">
        <v>258</v>
      </c>
      <c r="AJ35" s="262"/>
      <c r="AK35" s="262"/>
      <c r="AL35" t="s">
        <v>258</v>
      </c>
    </row>
    <row r="36" spans="5:39" ht="15.75" thickBot="1" x14ac:dyDescent="0.3">
      <c r="E36" s="199"/>
      <c r="F36" s="249"/>
      <c r="G36" s="37" t="s">
        <v>190</v>
      </c>
      <c r="H36" s="38" t="s">
        <v>191</v>
      </c>
      <c r="I36" s="39" t="s">
        <v>192</v>
      </c>
      <c r="J36" s="37" t="s">
        <v>190</v>
      </c>
      <c r="K36" s="38" t="s">
        <v>191</v>
      </c>
      <c r="L36" s="39" t="s">
        <v>192</v>
      </c>
      <c r="M36" s="201"/>
      <c r="N36" s="247"/>
      <c r="U36" s="199"/>
      <c r="V36" s="249"/>
      <c r="W36" s="37" t="s">
        <v>190</v>
      </c>
      <c r="X36" s="38" t="s">
        <v>191</v>
      </c>
      <c r="Y36" s="39" t="s">
        <v>192</v>
      </c>
      <c r="Z36" s="37" t="s">
        <v>190</v>
      </c>
      <c r="AA36" s="38" t="s">
        <v>191</v>
      </c>
      <c r="AB36" s="39" t="s">
        <v>192</v>
      </c>
      <c r="AC36" s="201"/>
      <c r="AD36" s="247"/>
      <c r="AE36" s="164" t="s">
        <v>256</v>
      </c>
      <c r="AF36" s="164" t="s">
        <v>190</v>
      </c>
      <c r="AG36" s="164" t="s">
        <v>191</v>
      </c>
      <c r="AH36" s="164" t="s">
        <v>192</v>
      </c>
      <c r="AI36" s="164" t="s">
        <v>190</v>
      </c>
      <c r="AJ36" s="164" t="s">
        <v>191</v>
      </c>
      <c r="AK36" s="164" t="s">
        <v>192</v>
      </c>
      <c r="AL36" s="164" t="s">
        <v>259</v>
      </c>
      <c r="AM36" s="164" t="s">
        <v>45</v>
      </c>
    </row>
    <row r="37" spans="5:39" x14ac:dyDescent="0.25">
      <c r="E37" s="32" t="s">
        <v>0</v>
      </c>
      <c r="F37" s="90">
        <v>7700000000</v>
      </c>
      <c r="G37" s="12">
        <v>5400000000</v>
      </c>
      <c r="H37" s="13">
        <v>5500000000</v>
      </c>
      <c r="I37" s="14"/>
      <c r="J37" s="21">
        <f t="shared" ref="J37:J42" si="29">(G37/F37)*100</f>
        <v>70.129870129870127</v>
      </c>
      <c r="K37" s="22">
        <f t="shared" ref="K37:K42" si="30">(H37/F37)*100</f>
        <v>71.428571428571431</v>
      </c>
      <c r="L37" s="23"/>
      <c r="M37" s="30">
        <f>AVERAGE(J37:L37)</f>
        <v>70.779220779220779</v>
      </c>
      <c r="N37" s="62">
        <f>STDEV(J37:L37)</f>
        <v>0.91832049504746749</v>
      </c>
      <c r="U37" s="32" t="s">
        <v>0</v>
      </c>
      <c r="V37" s="90">
        <v>7700000000</v>
      </c>
      <c r="W37" s="12">
        <v>350000000</v>
      </c>
      <c r="X37" s="13">
        <v>400000000</v>
      </c>
      <c r="Y37" s="14">
        <v>500000000</v>
      </c>
      <c r="Z37" s="21">
        <f t="shared" ref="Z37:Z42" si="31">(W37/V37)*100</f>
        <v>4.5454545454545459</v>
      </c>
      <c r="AA37" s="22">
        <f t="shared" ref="AA37:AA42" si="32">(X37/V37)*100</f>
        <v>5.1948051948051948</v>
      </c>
      <c r="AB37" s="23">
        <f t="shared" ref="AB37:AB40" si="33">(Y37/V37)*100</f>
        <v>6.4935064935064926</v>
      </c>
      <c r="AC37" s="30">
        <f>AVERAGE(Z37:AB37)</f>
        <v>5.4112554112554108</v>
      </c>
      <c r="AD37" s="62">
        <f>STDEV(Z37:AB37)</f>
        <v>0.99189950107269453</v>
      </c>
      <c r="AE37">
        <f>LOG(V37)</f>
        <v>9.8864907251724823</v>
      </c>
      <c r="AF37">
        <f t="shared" ref="AF37:AH42" si="34">LOG(W37)</f>
        <v>8.5440680443502757</v>
      </c>
      <c r="AG37">
        <f t="shared" si="34"/>
        <v>8.6020599913279625</v>
      </c>
      <c r="AH37">
        <f t="shared" si="34"/>
        <v>8.6989700043360187</v>
      </c>
      <c r="AI37">
        <f>AE37-AF37</f>
        <v>1.3424226808222066</v>
      </c>
      <c r="AJ37">
        <f>AE37-AG37</f>
        <v>1.2844307338445198</v>
      </c>
      <c r="AK37">
        <f>AE37-AH37</f>
        <v>1.1875207208364635</v>
      </c>
      <c r="AL37">
        <f>AVERAGE(AI37:AK37)</f>
        <v>1.27145804516773</v>
      </c>
      <c r="AM37">
        <f>STDEV(AI37:AK37)</f>
        <v>7.8261563302076134E-2</v>
      </c>
    </row>
    <row r="38" spans="5:39" x14ac:dyDescent="0.25">
      <c r="E38" s="33" t="s">
        <v>1</v>
      </c>
      <c r="F38" s="91">
        <v>9133333333.333334</v>
      </c>
      <c r="G38" s="15">
        <v>5650000000</v>
      </c>
      <c r="H38" s="16">
        <v>6000000000</v>
      </c>
      <c r="I38" s="17"/>
      <c r="J38" s="24">
        <f t="shared" si="29"/>
        <v>61.861313868613131</v>
      </c>
      <c r="K38" s="25">
        <f t="shared" si="30"/>
        <v>65.693430656934311</v>
      </c>
      <c r="L38" s="26"/>
      <c r="M38" s="2">
        <f t="shared" ref="M38:M42" si="35">AVERAGE(J38:L38)</f>
        <v>63.777372262773724</v>
      </c>
      <c r="N38" s="63">
        <f t="shared" ref="N38:N42" si="36">STDEV(J38:L38)</f>
        <v>2.7097157673207199</v>
      </c>
      <c r="U38" s="33" t="s">
        <v>1</v>
      </c>
      <c r="V38" s="91">
        <v>9133333333.333334</v>
      </c>
      <c r="W38" s="15">
        <v>105000000</v>
      </c>
      <c r="X38" s="16">
        <v>100000000</v>
      </c>
      <c r="Y38" s="17">
        <v>82000000</v>
      </c>
      <c r="Z38" s="24">
        <f t="shared" si="31"/>
        <v>1.1496350364963503</v>
      </c>
      <c r="AA38" s="25">
        <f t="shared" si="32"/>
        <v>1.0948905109489049</v>
      </c>
      <c r="AB38" s="26">
        <f t="shared" si="33"/>
        <v>0.89781021897810209</v>
      </c>
      <c r="AC38" s="2">
        <f t="shared" ref="AC38:AC42" si="37">AVERAGE(Z38:AB38)</f>
        <v>1.0474452554744524</v>
      </c>
      <c r="AD38" s="63">
        <f t="shared" ref="AD38:AD42" si="38">STDEV(Z38:AB38)</f>
        <v>0.13244706066878939</v>
      </c>
      <c r="AE38">
        <f t="shared" ref="AE38:AE42" si="39">LOG(V38)</f>
        <v>9.9606293081007262</v>
      </c>
      <c r="AF38">
        <f t="shared" si="34"/>
        <v>8.0211892990699383</v>
      </c>
      <c r="AG38">
        <f t="shared" si="34"/>
        <v>8</v>
      </c>
      <c r="AH38">
        <f t="shared" si="34"/>
        <v>7.9138138523837167</v>
      </c>
      <c r="AI38">
        <f t="shared" ref="AI38:AI60" si="40">AE38-AF38</f>
        <v>1.9394400090307879</v>
      </c>
      <c r="AJ38">
        <f t="shared" ref="AJ38:AJ60" si="41">AE38-AG38</f>
        <v>1.9606293081007262</v>
      </c>
      <c r="AK38">
        <f t="shared" ref="AK38:AK57" si="42">AE38-AH38</f>
        <v>2.0468154557170095</v>
      </c>
      <c r="AL38">
        <f t="shared" ref="AL38:AL60" si="43">AVERAGE(AI38:AK38)</f>
        <v>1.9822949242828412</v>
      </c>
      <c r="AM38">
        <f t="shared" ref="AM38:AM60" si="44">STDEV(AI38:AK38)</f>
        <v>5.6871968764756559E-2</v>
      </c>
    </row>
    <row r="39" spans="5:39" x14ac:dyDescent="0.25">
      <c r="E39" s="33" t="s">
        <v>2</v>
      </c>
      <c r="F39" s="91">
        <v>8650000000</v>
      </c>
      <c r="G39" s="16">
        <v>5550000000</v>
      </c>
      <c r="H39" s="82">
        <v>5500000000</v>
      </c>
      <c r="I39" s="17"/>
      <c r="J39" s="24">
        <f t="shared" si="29"/>
        <v>64.161849710982651</v>
      </c>
      <c r="K39" s="25">
        <f t="shared" si="30"/>
        <v>63.583815028901739</v>
      </c>
      <c r="L39" s="26"/>
      <c r="M39" s="2">
        <f t="shared" si="35"/>
        <v>63.872832369942195</v>
      </c>
      <c r="N39" s="63">
        <f t="shared" si="36"/>
        <v>0.40873224346042258</v>
      </c>
      <c r="U39" s="33" t="s">
        <v>2</v>
      </c>
      <c r="V39" s="91">
        <v>8650000000</v>
      </c>
      <c r="W39" s="15">
        <v>830000000</v>
      </c>
      <c r="X39" s="16">
        <v>1150000000</v>
      </c>
      <c r="Y39" s="17">
        <v>1000000000</v>
      </c>
      <c r="Z39" s="24">
        <f t="shared" si="31"/>
        <v>9.595375722543352</v>
      </c>
      <c r="AA39" s="25">
        <f t="shared" si="32"/>
        <v>13.294797687861271</v>
      </c>
      <c r="AB39" s="26">
        <f t="shared" si="33"/>
        <v>11.560693641618498</v>
      </c>
      <c r="AC39" s="2">
        <f t="shared" si="37"/>
        <v>11.483622350674374</v>
      </c>
      <c r="AD39" s="63">
        <f t="shared" si="38"/>
        <v>1.8509148298301121</v>
      </c>
      <c r="AE39">
        <f t="shared" si="39"/>
        <v>9.9370161074648138</v>
      </c>
      <c r="AF39">
        <f t="shared" si="34"/>
        <v>8.9190780923760737</v>
      </c>
      <c r="AG39">
        <f t="shared" si="34"/>
        <v>9.0606978403536118</v>
      </c>
      <c r="AH39">
        <f t="shared" si="34"/>
        <v>9</v>
      </c>
      <c r="AI39">
        <f t="shared" si="40"/>
        <v>1.01793801508874</v>
      </c>
      <c r="AJ39">
        <f t="shared" si="41"/>
        <v>0.87631826711120198</v>
      </c>
      <c r="AK39">
        <f t="shared" si="42"/>
        <v>0.93701610746481379</v>
      </c>
      <c r="AL39">
        <f t="shared" si="43"/>
        <v>0.94375746322158527</v>
      </c>
      <c r="AM39">
        <f t="shared" si="44"/>
        <v>7.1050141888562512E-2</v>
      </c>
    </row>
    <row r="40" spans="5:39" x14ac:dyDescent="0.25">
      <c r="E40" s="33" t="s">
        <v>3</v>
      </c>
      <c r="F40" s="91">
        <v>7650000000</v>
      </c>
      <c r="G40" s="15">
        <v>700000000</v>
      </c>
      <c r="H40" s="16">
        <v>665000000</v>
      </c>
      <c r="I40" s="17"/>
      <c r="J40" s="24">
        <f t="shared" si="29"/>
        <v>9.1503267973856204</v>
      </c>
      <c r="K40" s="25">
        <f t="shared" si="30"/>
        <v>8.6928104575163392</v>
      </c>
      <c r="L40" s="26"/>
      <c r="M40" s="2">
        <f t="shared" si="35"/>
        <v>8.9215686274509807</v>
      </c>
      <c r="N40" s="63">
        <f t="shared" si="36"/>
        <v>0.32351290642521791</v>
      </c>
      <c r="U40" s="33" t="s">
        <v>3</v>
      </c>
      <c r="V40" s="91">
        <v>7650000000</v>
      </c>
      <c r="W40" s="15">
        <v>370000000</v>
      </c>
      <c r="X40" s="16">
        <v>400000000</v>
      </c>
      <c r="Y40" s="17">
        <v>500000000</v>
      </c>
      <c r="Z40" s="24">
        <f t="shared" si="31"/>
        <v>4.8366013071895431</v>
      </c>
      <c r="AA40" s="25">
        <f t="shared" si="32"/>
        <v>5.2287581699346406</v>
      </c>
      <c r="AB40" s="26">
        <f t="shared" si="33"/>
        <v>6.5359477124183014</v>
      </c>
      <c r="AC40" s="2">
        <f t="shared" si="37"/>
        <v>5.5337690631808281</v>
      </c>
      <c r="AD40" s="63">
        <f t="shared" si="38"/>
        <v>0.8897855275234049</v>
      </c>
      <c r="AE40">
        <f t="shared" si="39"/>
        <v>9.8836614351536181</v>
      </c>
      <c r="AF40">
        <f t="shared" si="34"/>
        <v>8.568201724066995</v>
      </c>
      <c r="AG40">
        <f t="shared" si="34"/>
        <v>8.6020599913279625</v>
      </c>
      <c r="AH40">
        <f t="shared" si="34"/>
        <v>8.6989700043360187</v>
      </c>
      <c r="AI40">
        <f t="shared" si="40"/>
        <v>1.3154597110866231</v>
      </c>
      <c r="AJ40">
        <f t="shared" si="41"/>
        <v>1.2816014438256556</v>
      </c>
      <c r="AK40">
        <f t="shared" si="42"/>
        <v>1.1846914308175993</v>
      </c>
      <c r="AL40">
        <f t="shared" si="43"/>
        <v>1.2605841952432926</v>
      </c>
      <c r="AM40">
        <f t="shared" si="44"/>
        <v>6.7870312616114523E-2</v>
      </c>
    </row>
    <row r="41" spans="5:39" x14ac:dyDescent="0.25">
      <c r="E41" s="33" t="s">
        <v>4</v>
      </c>
      <c r="F41" s="91">
        <v>5900000000</v>
      </c>
      <c r="G41" s="15">
        <v>3300000000</v>
      </c>
      <c r="H41" s="16">
        <v>3500000000</v>
      </c>
      <c r="I41" s="17"/>
      <c r="J41" s="24">
        <f t="shared" si="29"/>
        <v>55.932203389830505</v>
      </c>
      <c r="K41" s="25">
        <f t="shared" si="30"/>
        <v>59.322033898305079</v>
      </c>
      <c r="L41" s="26"/>
      <c r="M41" s="2">
        <f t="shared" si="35"/>
        <v>57.627118644067792</v>
      </c>
      <c r="N41" s="63">
        <f t="shared" si="36"/>
        <v>2.3969721396154138</v>
      </c>
      <c r="U41" s="33" t="s">
        <v>4</v>
      </c>
      <c r="V41" s="91">
        <v>5900000000</v>
      </c>
      <c r="W41" s="15">
        <v>360000000</v>
      </c>
      <c r="X41" s="16">
        <v>400000000</v>
      </c>
      <c r="Y41" s="17"/>
      <c r="Z41" s="24">
        <f t="shared" si="31"/>
        <v>6.1016949152542379</v>
      </c>
      <c r="AA41" s="25">
        <f t="shared" si="32"/>
        <v>6.7796610169491522</v>
      </c>
      <c r="AB41" s="26"/>
      <c r="AC41" s="2">
        <f t="shared" si="37"/>
        <v>6.4406779661016955</v>
      </c>
      <c r="AD41" s="63">
        <f t="shared" si="38"/>
        <v>0.4793944279230824</v>
      </c>
      <c r="AE41">
        <f t="shared" si="39"/>
        <v>9.7708520116421447</v>
      </c>
      <c r="AF41">
        <f t="shared" si="34"/>
        <v>8.5563025007672877</v>
      </c>
      <c r="AG41">
        <f t="shared" si="34"/>
        <v>8.6020599913279625</v>
      </c>
      <c r="AI41">
        <f t="shared" si="40"/>
        <v>1.214549510874857</v>
      </c>
      <c r="AJ41">
        <f t="shared" si="41"/>
        <v>1.1687920203141822</v>
      </c>
      <c r="AL41">
        <f t="shared" si="43"/>
        <v>1.1916707655945196</v>
      </c>
      <c r="AM41">
        <f t="shared" si="44"/>
        <v>3.2355431865532587E-2</v>
      </c>
    </row>
    <row r="42" spans="5:39" ht="15.75" thickBot="1" x14ac:dyDescent="0.3">
      <c r="E42" s="34" t="s">
        <v>5</v>
      </c>
      <c r="F42" s="92">
        <v>1376666666.6666667</v>
      </c>
      <c r="G42" s="18">
        <v>1320000000</v>
      </c>
      <c r="H42" s="19">
        <v>1300000000</v>
      </c>
      <c r="I42" s="20"/>
      <c r="J42" s="27">
        <f t="shared" si="29"/>
        <v>95.883777239709431</v>
      </c>
      <c r="K42" s="28">
        <f t="shared" si="30"/>
        <v>94.430992736077485</v>
      </c>
      <c r="L42" s="29"/>
      <c r="M42" s="31">
        <f t="shared" si="35"/>
        <v>95.157384987893465</v>
      </c>
      <c r="N42" s="64">
        <f t="shared" si="36"/>
        <v>1.0272737741208817</v>
      </c>
      <c r="U42" s="34" t="s">
        <v>5</v>
      </c>
      <c r="V42" s="92">
        <v>1376666666.6666667</v>
      </c>
      <c r="W42" s="18">
        <v>290000000</v>
      </c>
      <c r="X42" s="19">
        <v>250000000</v>
      </c>
      <c r="Y42" s="20"/>
      <c r="Z42" s="27">
        <f t="shared" si="31"/>
        <v>21.065375302663437</v>
      </c>
      <c r="AA42" s="28">
        <f t="shared" si="32"/>
        <v>18.159806295399513</v>
      </c>
      <c r="AB42" s="29"/>
      <c r="AC42" s="31">
        <f t="shared" si="37"/>
        <v>19.612590799031473</v>
      </c>
      <c r="AD42" s="64">
        <f t="shared" si="38"/>
        <v>2.0545475482417861</v>
      </c>
      <c r="AE42">
        <f t="shared" si="39"/>
        <v>9.138828796936739</v>
      </c>
      <c r="AF42">
        <f t="shared" si="34"/>
        <v>8.4623979978989556</v>
      </c>
      <c r="AG42">
        <f t="shared" si="34"/>
        <v>8.3979400086720375</v>
      </c>
      <c r="AI42">
        <f t="shared" si="40"/>
        <v>0.67643079903778336</v>
      </c>
      <c r="AJ42">
        <f t="shared" si="41"/>
        <v>0.7408887882647015</v>
      </c>
      <c r="AL42">
        <f t="shared" si="43"/>
        <v>0.70865979365124243</v>
      </c>
      <c r="AM42">
        <f t="shared" si="44"/>
        <v>4.5578681284003247E-2</v>
      </c>
    </row>
    <row r="43" spans="5:39" ht="18" thickBot="1" x14ac:dyDescent="0.3">
      <c r="E43" s="192" t="s">
        <v>10</v>
      </c>
      <c r="F43" s="193"/>
      <c r="G43" s="193"/>
      <c r="H43" s="193"/>
      <c r="I43" s="193"/>
      <c r="J43" s="193"/>
      <c r="K43" s="193"/>
      <c r="L43" s="193"/>
      <c r="M43" s="193"/>
      <c r="N43" s="194"/>
      <c r="U43" s="192" t="s">
        <v>10</v>
      </c>
      <c r="V43" s="193"/>
      <c r="W43" s="193"/>
      <c r="X43" s="193"/>
      <c r="Y43" s="193"/>
      <c r="Z43" s="193"/>
      <c r="AA43" s="193"/>
      <c r="AB43" s="193"/>
      <c r="AC43" s="193"/>
      <c r="AD43" s="194"/>
    </row>
    <row r="44" spans="5:39" ht="15.75" thickBot="1" x14ac:dyDescent="0.3">
      <c r="E44" s="198" t="s">
        <v>48</v>
      </c>
      <c r="F44" s="248" t="s">
        <v>44</v>
      </c>
      <c r="G44" s="206" t="s">
        <v>6</v>
      </c>
      <c r="H44" s="206"/>
      <c r="I44" s="190"/>
      <c r="J44" s="203" t="s">
        <v>193</v>
      </c>
      <c r="K44" s="204"/>
      <c r="L44" s="205"/>
      <c r="M44" s="200" t="s">
        <v>195</v>
      </c>
      <c r="N44" s="246" t="s">
        <v>196</v>
      </c>
      <c r="U44" s="198" t="s">
        <v>48</v>
      </c>
      <c r="V44" s="248" t="s">
        <v>44</v>
      </c>
      <c r="W44" s="206" t="s">
        <v>6</v>
      </c>
      <c r="X44" s="206"/>
      <c r="Y44" s="190"/>
      <c r="Z44" s="203" t="s">
        <v>193</v>
      </c>
      <c r="AA44" s="204"/>
      <c r="AB44" s="205"/>
      <c r="AC44" s="200" t="s">
        <v>195</v>
      </c>
      <c r="AD44" s="246" t="s">
        <v>196</v>
      </c>
    </row>
    <row r="45" spans="5:39" ht="15.75" thickBot="1" x14ac:dyDescent="0.3">
      <c r="E45" s="199"/>
      <c r="F45" s="249"/>
      <c r="G45" s="61" t="s">
        <v>190</v>
      </c>
      <c r="H45" s="38" t="s">
        <v>191</v>
      </c>
      <c r="I45" s="39" t="s">
        <v>192</v>
      </c>
      <c r="J45" s="37" t="s">
        <v>190</v>
      </c>
      <c r="K45" s="38" t="s">
        <v>191</v>
      </c>
      <c r="L45" s="39" t="s">
        <v>192</v>
      </c>
      <c r="M45" s="201"/>
      <c r="N45" s="247"/>
      <c r="U45" s="199"/>
      <c r="V45" s="249"/>
      <c r="W45" s="61" t="s">
        <v>190</v>
      </c>
      <c r="X45" s="38" t="s">
        <v>191</v>
      </c>
      <c r="Y45" s="39" t="s">
        <v>192</v>
      </c>
      <c r="Z45" s="37" t="s">
        <v>190</v>
      </c>
      <c r="AA45" s="38" t="s">
        <v>191</v>
      </c>
      <c r="AB45" s="39" t="s">
        <v>192</v>
      </c>
      <c r="AC45" s="201"/>
      <c r="AD45" s="247"/>
    </row>
    <row r="46" spans="5:39" x14ac:dyDescent="0.25">
      <c r="E46" s="65" t="s">
        <v>0</v>
      </c>
      <c r="F46" s="93">
        <v>7550000000</v>
      </c>
      <c r="G46" s="45">
        <v>6350000000</v>
      </c>
      <c r="H46" s="46">
        <v>5500000000</v>
      </c>
      <c r="I46" s="47">
        <v>5000000000</v>
      </c>
      <c r="J46" s="50">
        <f t="shared" ref="J46:J51" si="45">(G46/F46)*100</f>
        <v>84.105960264900659</v>
      </c>
      <c r="K46" s="51">
        <f t="shared" ref="K46:K51" si="46">(H46/F46)*100</f>
        <v>72.847682119205288</v>
      </c>
      <c r="L46" s="52">
        <f t="shared" ref="L46:L50" si="47">(I46/F46)*100</f>
        <v>66.225165562913915</v>
      </c>
      <c r="M46" s="30">
        <f>AVERAGE(J46:L46)</f>
        <v>74.392935982339949</v>
      </c>
      <c r="N46" s="55">
        <f>STDEV(J46:L46)</f>
        <v>9.0399978937939345</v>
      </c>
      <c r="U46" s="65" t="s">
        <v>0</v>
      </c>
      <c r="V46" s="93">
        <v>7550000000</v>
      </c>
      <c r="W46" s="45">
        <v>935000000</v>
      </c>
      <c r="X46" s="46">
        <v>950000000</v>
      </c>
      <c r="Y46" s="47">
        <v>1000000000</v>
      </c>
      <c r="Z46" s="50">
        <f t="shared" ref="Z46:Z51" si="48">(W46/V46)*100</f>
        <v>12.3841059602649</v>
      </c>
      <c r="AA46" s="51">
        <f t="shared" ref="AA46:AA51" si="49">(X46/V46)*100</f>
        <v>12.582781456953644</v>
      </c>
      <c r="AB46" s="52">
        <f t="shared" ref="AB46:AB50" si="50">(Y46/V46)*100</f>
        <v>13.245033112582782</v>
      </c>
      <c r="AC46" s="30">
        <f>AVERAGE(Z46:AB46)</f>
        <v>12.737306843267108</v>
      </c>
      <c r="AD46" s="55">
        <f>STDEV(Z46:AB46)</f>
        <v>0.45078538314927452</v>
      </c>
      <c r="AE46">
        <f>LOG(V46)</f>
        <v>9.8779469516291876</v>
      </c>
      <c r="AF46">
        <f t="shared" ref="AF46:AH51" si="51">LOG(W46)</f>
        <v>8.9708116108725182</v>
      </c>
      <c r="AG46">
        <f t="shared" si="51"/>
        <v>8.9777236052888476</v>
      </c>
      <c r="AH46">
        <f t="shared" si="51"/>
        <v>9</v>
      </c>
      <c r="AI46">
        <f t="shared" si="40"/>
        <v>0.90713534075666935</v>
      </c>
      <c r="AJ46">
        <f t="shared" si="41"/>
        <v>0.90022334634033996</v>
      </c>
      <c r="AK46">
        <f t="shared" si="42"/>
        <v>0.87794695162918757</v>
      </c>
      <c r="AL46">
        <f t="shared" si="43"/>
        <v>0.895101879575399</v>
      </c>
      <c r="AM46">
        <f t="shared" si="44"/>
        <v>1.525328100221787E-2</v>
      </c>
    </row>
    <row r="47" spans="5:39" x14ac:dyDescent="0.25">
      <c r="E47" s="33" t="s">
        <v>1</v>
      </c>
      <c r="F47" s="94">
        <v>8350000000</v>
      </c>
      <c r="G47" s="48">
        <v>1400000000</v>
      </c>
      <c r="H47" s="16">
        <v>1850000000</v>
      </c>
      <c r="I47" s="17">
        <v>2500000000</v>
      </c>
      <c r="J47" s="53">
        <f t="shared" si="45"/>
        <v>16.766467065868262</v>
      </c>
      <c r="K47" s="25">
        <f t="shared" si="46"/>
        <v>22.155688622754489</v>
      </c>
      <c r="L47" s="52">
        <f t="shared" si="47"/>
        <v>29.940119760479039</v>
      </c>
      <c r="M47" s="2">
        <f t="shared" ref="M47:M51" si="52">AVERAGE(J47:L47)</f>
        <v>22.954091816367264</v>
      </c>
      <c r="N47" s="56">
        <f t="shared" ref="N47:N51" si="53">STDEV(J47:L47)</f>
        <v>6.623017973268297</v>
      </c>
      <c r="U47" s="33" t="s">
        <v>1</v>
      </c>
      <c r="V47" s="94">
        <v>8350000000</v>
      </c>
      <c r="W47" s="48">
        <v>475000000</v>
      </c>
      <c r="X47" s="16">
        <v>450000000</v>
      </c>
      <c r="Y47" s="17">
        <v>500000000</v>
      </c>
      <c r="Z47" s="53">
        <f t="shared" si="48"/>
        <v>5.6886227544910177</v>
      </c>
      <c r="AA47" s="25">
        <f t="shared" si="49"/>
        <v>5.3892215568862278</v>
      </c>
      <c r="AB47" s="52">
        <f t="shared" si="50"/>
        <v>5.9880239520958085</v>
      </c>
      <c r="AC47" s="2">
        <f t="shared" ref="AC47:AC51" si="54">AVERAGE(Z47:AB47)</f>
        <v>5.6886227544910177</v>
      </c>
      <c r="AD47" s="56">
        <f t="shared" ref="AD47:AD51" si="55">STDEV(Z47:AB47)</f>
        <v>0.29940119760479034</v>
      </c>
      <c r="AE47">
        <f t="shared" ref="AE47:AE51" si="56">LOG(V47)</f>
        <v>9.9216864754836021</v>
      </c>
      <c r="AF47">
        <f t="shared" si="51"/>
        <v>8.6766936096248664</v>
      </c>
      <c r="AG47">
        <f t="shared" si="51"/>
        <v>8.653212513775344</v>
      </c>
      <c r="AH47">
        <f t="shared" si="51"/>
        <v>8.6989700043360187</v>
      </c>
      <c r="AI47">
        <f t="shared" si="40"/>
        <v>1.2449928658587357</v>
      </c>
      <c r="AJ47">
        <f t="shared" si="41"/>
        <v>1.2684739617082581</v>
      </c>
      <c r="AK47">
        <f t="shared" si="42"/>
        <v>1.2227164711475833</v>
      </c>
      <c r="AL47">
        <f t="shared" si="43"/>
        <v>1.245394432904859</v>
      </c>
      <c r="AM47">
        <f t="shared" si="44"/>
        <v>2.2881388237429127E-2</v>
      </c>
    </row>
    <row r="48" spans="5:39" x14ac:dyDescent="0.25">
      <c r="E48" s="33" t="s">
        <v>2</v>
      </c>
      <c r="F48" s="94">
        <v>17566666666.666668</v>
      </c>
      <c r="G48" s="48">
        <v>8550000000</v>
      </c>
      <c r="H48" s="16">
        <v>11000000000</v>
      </c>
      <c r="I48" s="17">
        <v>10000000000</v>
      </c>
      <c r="J48" s="53">
        <f t="shared" si="45"/>
        <v>48.671726755218216</v>
      </c>
      <c r="K48" s="25">
        <f t="shared" si="46"/>
        <v>62.618595825426937</v>
      </c>
      <c r="L48" s="52">
        <f t="shared" si="47"/>
        <v>56.925996204933583</v>
      </c>
      <c r="M48" s="2">
        <f t="shared" si="52"/>
        <v>56.072106261859574</v>
      </c>
      <c r="N48" s="56">
        <f t="shared" si="53"/>
        <v>7.0125341526119911</v>
      </c>
      <c r="U48" s="33" t="s">
        <v>2</v>
      </c>
      <c r="V48" s="94">
        <v>17566666666.666668</v>
      </c>
      <c r="W48" s="48">
        <v>815000000</v>
      </c>
      <c r="X48" s="16">
        <v>1050000000</v>
      </c>
      <c r="Y48" s="17">
        <v>1000000000</v>
      </c>
      <c r="Z48" s="53">
        <f t="shared" si="48"/>
        <v>4.6394686907020875</v>
      </c>
      <c r="AA48" s="25">
        <f t="shared" si="49"/>
        <v>5.977229601518026</v>
      </c>
      <c r="AB48" s="52">
        <f t="shared" si="50"/>
        <v>5.6925996204933584</v>
      </c>
      <c r="AC48" s="2">
        <f t="shared" si="54"/>
        <v>5.4364326375711576</v>
      </c>
      <c r="AD48" s="56">
        <f t="shared" si="55"/>
        <v>0.70471072503643151</v>
      </c>
      <c r="AE48">
        <f t="shared" si="56"/>
        <v>10.244689360492885</v>
      </c>
      <c r="AF48">
        <f t="shared" si="51"/>
        <v>8.9111576087399769</v>
      </c>
      <c r="AG48">
        <f t="shared" si="51"/>
        <v>9.0211892990699383</v>
      </c>
      <c r="AH48">
        <f t="shared" si="51"/>
        <v>9</v>
      </c>
      <c r="AI48">
        <f t="shared" si="40"/>
        <v>1.3335317517529077</v>
      </c>
      <c r="AJ48">
        <f t="shared" si="41"/>
        <v>1.2235000614229463</v>
      </c>
      <c r="AK48">
        <f t="shared" si="42"/>
        <v>1.2446893604928846</v>
      </c>
      <c r="AL48">
        <f t="shared" si="43"/>
        <v>1.2672403912229129</v>
      </c>
      <c r="AM48">
        <f t="shared" si="44"/>
        <v>5.8379405268100676E-2</v>
      </c>
    </row>
    <row r="49" spans="5:39" x14ac:dyDescent="0.25">
      <c r="E49" s="33" t="s">
        <v>3</v>
      </c>
      <c r="F49" s="94">
        <v>10666666666.666666</v>
      </c>
      <c r="G49" s="48">
        <v>8750000000</v>
      </c>
      <c r="H49" s="16">
        <v>10000000000</v>
      </c>
      <c r="I49" s="17"/>
      <c r="J49" s="53">
        <f t="shared" si="45"/>
        <v>82.03125</v>
      </c>
      <c r="K49" s="25">
        <f t="shared" si="46"/>
        <v>93.750000000000014</v>
      </c>
      <c r="L49" s="52"/>
      <c r="M49" s="2">
        <f>AVERAGE(J49:L49)</f>
        <v>87.890625</v>
      </c>
      <c r="N49" s="56">
        <f t="shared" si="53"/>
        <v>8.2864075920298639</v>
      </c>
      <c r="U49" s="33" t="s">
        <v>3</v>
      </c>
      <c r="V49" s="94">
        <v>10666666666.666666</v>
      </c>
      <c r="W49" s="48">
        <v>750000000</v>
      </c>
      <c r="X49" s="16">
        <v>850000000</v>
      </c>
      <c r="Y49" s="17"/>
      <c r="Z49" s="53">
        <f t="shared" si="48"/>
        <v>7.03125</v>
      </c>
      <c r="AA49" s="25">
        <f t="shared" si="49"/>
        <v>7.9687500000000009</v>
      </c>
      <c r="AB49" s="52"/>
      <c r="AC49" s="2">
        <f t="shared" si="54"/>
        <v>7.5</v>
      </c>
      <c r="AD49" s="56">
        <f t="shared" si="55"/>
        <v>0.66291260736238888</v>
      </c>
      <c r="AE49">
        <f t="shared" si="56"/>
        <v>10.028028723600244</v>
      </c>
      <c r="AF49">
        <f t="shared" si="51"/>
        <v>8.8750612633917001</v>
      </c>
      <c r="AG49">
        <f t="shared" si="51"/>
        <v>8.9294189257142929</v>
      </c>
      <c r="AI49">
        <f t="shared" si="40"/>
        <v>1.1529674602085436</v>
      </c>
      <c r="AJ49">
        <f t="shared" si="41"/>
        <v>1.0986097978859508</v>
      </c>
      <c r="AL49">
        <f t="shared" si="43"/>
        <v>1.1257886290472472</v>
      </c>
      <c r="AM49">
        <f t="shared" si="44"/>
        <v>3.8436671637753834E-2</v>
      </c>
    </row>
    <row r="50" spans="5:39" x14ac:dyDescent="0.25">
      <c r="E50" s="33" t="s">
        <v>4</v>
      </c>
      <c r="F50" s="94">
        <v>9083333333.333334</v>
      </c>
      <c r="G50" s="48">
        <v>4700000000</v>
      </c>
      <c r="H50" s="16">
        <v>4500000000</v>
      </c>
      <c r="I50" s="17">
        <v>5000000000</v>
      </c>
      <c r="J50" s="53">
        <f t="shared" si="45"/>
        <v>51.743119266055039</v>
      </c>
      <c r="K50" s="25">
        <f t="shared" si="46"/>
        <v>49.541284403669721</v>
      </c>
      <c r="L50" s="52">
        <f t="shared" si="47"/>
        <v>55.045871559633021</v>
      </c>
      <c r="M50" s="2">
        <f t="shared" si="52"/>
        <v>52.110091743119256</v>
      </c>
      <c r="N50" s="56">
        <f t="shared" si="53"/>
        <v>2.7705814441360537</v>
      </c>
      <c r="U50" s="33" t="s">
        <v>4</v>
      </c>
      <c r="V50" s="94">
        <v>9083333333.333334</v>
      </c>
      <c r="W50" s="48">
        <v>600000000</v>
      </c>
      <c r="X50" s="16">
        <v>700000000</v>
      </c>
      <c r="Y50" s="17">
        <v>500000000</v>
      </c>
      <c r="Z50" s="53">
        <f t="shared" si="48"/>
        <v>6.6055045871559619</v>
      </c>
      <c r="AA50" s="25">
        <f t="shared" si="49"/>
        <v>7.7064220183486229</v>
      </c>
      <c r="AB50" s="52">
        <f t="shared" si="50"/>
        <v>5.5045871559633026</v>
      </c>
      <c r="AC50" s="2">
        <f t="shared" si="54"/>
        <v>6.6055045871559628</v>
      </c>
      <c r="AD50" s="56">
        <f t="shared" si="55"/>
        <v>1.1009174311926553</v>
      </c>
      <c r="AE50">
        <f t="shared" si="56"/>
        <v>9.9582452518929987</v>
      </c>
      <c r="AF50">
        <f t="shared" si="51"/>
        <v>8.7781512503836439</v>
      </c>
      <c r="AG50">
        <f t="shared" si="51"/>
        <v>8.8450980400142569</v>
      </c>
      <c r="AH50">
        <f t="shared" si="51"/>
        <v>8.6989700043360187</v>
      </c>
      <c r="AI50">
        <f t="shared" si="40"/>
        <v>1.1800940015093548</v>
      </c>
      <c r="AJ50">
        <f t="shared" si="41"/>
        <v>1.1131472118787418</v>
      </c>
      <c r="AK50">
        <f t="shared" si="42"/>
        <v>1.2592752475569799</v>
      </c>
      <c r="AL50">
        <f t="shared" si="43"/>
        <v>1.1841721536483589</v>
      </c>
      <c r="AM50">
        <f t="shared" si="44"/>
        <v>7.314932806558623E-2</v>
      </c>
    </row>
    <row r="51" spans="5:39" ht="15.75" thickBot="1" x14ac:dyDescent="0.3">
      <c r="E51" s="34" t="s">
        <v>5</v>
      </c>
      <c r="F51" s="95">
        <v>5066666666.666667</v>
      </c>
      <c r="G51" s="49">
        <v>1650000000</v>
      </c>
      <c r="H51" s="19">
        <v>1500000000</v>
      </c>
      <c r="I51" s="49">
        <v>1320000000</v>
      </c>
      <c r="J51" s="54">
        <f t="shared" si="45"/>
        <v>32.565789473684212</v>
      </c>
      <c r="K51" s="28">
        <f t="shared" si="46"/>
        <v>29.605263157894733</v>
      </c>
      <c r="L51" s="52">
        <f>(I51/F51)*100</f>
        <v>26.052631578947366</v>
      </c>
      <c r="M51" s="31">
        <f t="shared" si="52"/>
        <v>29.407894736842106</v>
      </c>
      <c r="N51" s="57">
        <f t="shared" si="53"/>
        <v>3.26106150826151</v>
      </c>
      <c r="U51" s="34" t="s">
        <v>5</v>
      </c>
      <c r="V51" s="95">
        <v>5066666666.666667</v>
      </c>
      <c r="W51" s="49">
        <v>430000000</v>
      </c>
      <c r="X51" s="19">
        <v>600000000</v>
      </c>
      <c r="Y51" s="20"/>
      <c r="Z51" s="54">
        <f t="shared" si="48"/>
        <v>8.4868421052631575</v>
      </c>
      <c r="AA51" s="28">
        <f t="shared" si="49"/>
        <v>11.842105263157894</v>
      </c>
      <c r="AB51" s="52"/>
      <c r="AC51" s="31">
        <f t="shared" si="54"/>
        <v>10.164473684210526</v>
      </c>
      <c r="AD51" s="57">
        <f t="shared" si="55"/>
        <v>2.372529331612756</v>
      </c>
      <c r="AE51">
        <f t="shared" si="56"/>
        <v>9.70472233322511</v>
      </c>
      <c r="AF51">
        <f t="shared" si="51"/>
        <v>8.6334684555795871</v>
      </c>
      <c r="AG51">
        <f t="shared" si="51"/>
        <v>8.7781512503836439</v>
      </c>
      <c r="AI51">
        <f t="shared" si="40"/>
        <v>1.0712538776455229</v>
      </c>
      <c r="AJ51">
        <f t="shared" si="41"/>
        <v>0.92657108284146616</v>
      </c>
      <c r="AL51">
        <f t="shared" si="43"/>
        <v>0.99891248024349455</v>
      </c>
      <c r="AM51">
        <f t="shared" si="44"/>
        <v>0.10230618532697032</v>
      </c>
    </row>
    <row r="52" spans="5:39" ht="18" thickBot="1" x14ac:dyDescent="0.3">
      <c r="E52" s="207" t="s">
        <v>52</v>
      </c>
      <c r="F52" s="208"/>
      <c r="G52" s="208"/>
      <c r="H52" s="208"/>
      <c r="I52" s="208"/>
      <c r="J52" s="208"/>
      <c r="K52" s="208"/>
      <c r="L52" s="208"/>
      <c r="M52" s="208"/>
      <c r="N52" s="209"/>
      <c r="U52" s="207" t="s">
        <v>52</v>
      </c>
      <c r="V52" s="208"/>
      <c r="W52" s="208"/>
      <c r="X52" s="208"/>
      <c r="Y52" s="208"/>
      <c r="Z52" s="208"/>
      <c r="AA52" s="208"/>
      <c r="AB52" s="208"/>
      <c r="AC52" s="208"/>
      <c r="AD52" s="209"/>
    </row>
    <row r="53" spans="5:39" ht="15.75" thickBot="1" x14ac:dyDescent="0.3">
      <c r="E53" s="198" t="s">
        <v>48</v>
      </c>
      <c r="F53" s="248" t="s">
        <v>44</v>
      </c>
      <c r="G53" s="206" t="s">
        <v>6</v>
      </c>
      <c r="H53" s="206"/>
      <c r="I53" s="190"/>
      <c r="J53" s="203" t="s">
        <v>193</v>
      </c>
      <c r="K53" s="204"/>
      <c r="L53" s="205"/>
      <c r="M53" s="200" t="s">
        <v>195</v>
      </c>
      <c r="N53" s="246" t="s">
        <v>196</v>
      </c>
      <c r="U53" s="198" t="s">
        <v>48</v>
      </c>
      <c r="V53" s="248" t="s">
        <v>44</v>
      </c>
      <c r="W53" s="206" t="s">
        <v>6</v>
      </c>
      <c r="X53" s="206"/>
      <c r="Y53" s="190"/>
      <c r="Z53" s="203" t="s">
        <v>193</v>
      </c>
      <c r="AA53" s="204"/>
      <c r="AB53" s="205"/>
      <c r="AC53" s="200" t="s">
        <v>195</v>
      </c>
      <c r="AD53" s="246" t="s">
        <v>196</v>
      </c>
    </row>
    <row r="54" spans="5:39" ht="15.75" thickBot="1" x14ac:dyDescent="0.3">
      <c r="E54" s="199"/>
      <c r="F54" s="249"/>
      <c r="G54" s="61" t="s">
        <v>190</v>
      </c>
      <c r="H54" s="38" t="s">
        <v>191</v>
      </c>
      <c r="I54" s="39" t="s">
        <v>192</v>
      </c>
      <c r="J54" s="37" t="s">
        <v>190</v>
      </c>
      <c r="K54" s="38" t="s">
        <v>191</v>
      </c>
      <c r="L54" s="39" t="s">
        <v>192</v>
      </c>
      <c r="M54" s="201"/>
      <c r="N54" s="247"/>
      <c r="U54" s="199"/>
      <c r="V54" s="249"/>
      <c r="W54" s="61" t="s">
        <v>190</v>
      </c>
      <c r="X54" s="38" t="s">
        <v>191</v>
      </c>
      <c r="Y54" s="39" t="s">
        <v>192</v>
      </c>
      <c r="Z54" s="37" t="s">
        <v>190</v>
      </c>
      <c r="AA54" s="38" t="s">
        <v>191</v>
      </c>
      <c r="AB54" s="39" t="s">
        <v>192</v>
      </c>
      <c r="AC54" s="201"/>
      <c r="AD54" s="247"/>
    </row>
    <row r="55" spans="5:39" x14ac:dyDescent="0.25">
      <c r="E55" s="65" t="s">
        <v>0</v>
      </c>
      <c r="F55" s="93">
        <v>9533333333.333334</v>
      </c>
      <c r="G55" s="45">
        <v>6900000000</v>
      </c>
      <c r="H55" s="46">
        <v>7500000000</v>
      </c>
      <c r="I55" s="47"/>
      <c r="J55" s="50">
        <f t="shared" ref="J55:J60" si="57">(G55/F55)*100</f>
        <v>72.377622377622373</v>
      </c>
      <c r="K55" s="51">
        <f t="shared" ref="K55:K60" si="58">(H55/F55)*100</f>
        <v>78.671328671328666</v>
      </c>
      <c r="L55" s="52"/>
      <c r="M55" s="30">
        <f>AVERAGE(J55:L55)</f>
        <v>75.52447552447552</v>
      </c>
      <c r="N55" s="55">
        <f>STDEV(J55:L55)</f>
        <v>4.4503223990761729</v>
      </c>
      <c r="U55" s="65" t="s">
        <v>0</v>
      </c>
      <c r="V55" s="93">
        <v>9533333333.333334</v>
      </c>
      <c r="W55" s="45">
        <v>5000000000</v>
      </c>
      <c r="X55" s="46">
        <v>5500000000</v>
      </c>
      <c r="Y55" s="47"/>
      <c r="Z55" s="50">
        <f t="shared" ref="Z55:Z60" si="59">(W55/V55)*100</f>
        <v>52.447552447552447</v>
      </c>
      <c r="AA55" s="51">
        <f t="shared" ref="AA55:AA60" si="60">(X55/V55)*100</f>
        <v>57.692307692307686</v>
      </c>
      <c r="AB55" s="52"/>
      <c r="AC55" s="30">
        <f>AVERAGE(Z55:AB55)</f>
        <v>55.069930069930066</v>
      </c>
      <c r="AD55" s="55">
        <f>STDEV(Z55:AB55)</f>
        <v>3.7086019992301407</v>
      </c>
      <c r="AE55">
        <f>LOG(V55)</f>
        <v>9.979244778409381</v>
      </c>
      <c r="AF55">
        <f t="shared" ref="AF55:AH60" si="61">LOG(W55)</f>
        <v>9.6989700043360187</v>
      </c>
      <c r="AG55">
        <f t="shared" si="61"/>
        <v>9.7403626894942441</v>
      </c>
      <c r="AI55">
        <f t="shared" si="40"/>
        <v>0.28027477407336221</v>
      </c>
      <c r="AJ55">
        <f t="shared" si="41"/>
        <v>0.23888208891513685</v>
      </c>
      <c r="AL55">
        <f t="shared" si="43"/>
        <v>0.25957843149424953</v>
      </c>
      <c r="AM55">
        <f t="shared" si="44"/>
        <v>2.9269048366900915E-2</v>
      </c>
    </row>
    <row r="56" spans="5:39" x14ac:dyDescent="0.25">
      <c r="E56" s="33" t="s">
        <v>1</v>
      </c>
      <c r="F56" s="94">
        <v>8500000000</v>
      </c>
      <c r="G56" s="48">
        <v>5300000000</v>
      </c>
      <c r="H56" s="16">
        <v>4500000000</v>
      </c>
      <c r="I56" s="17">
        <v>5000000000</v>
      </c>
      <c r="J56" s="53">
        <f t="shared" si="57"/>
        <v>62.352941176470587</v>
      </c>
      <c r="K56" s="25">
        <f t="shared" si="58"/>
        <v>52.941176470588239</v>
      </c>
      <c r="L56" s="26">
        <f t="shared" ref="L56:L57" si="62">(I56/F56)*100</f>
        <v>58.82352941176471</v>
      </c>
      <c r="M56" s="2">
        <f t="shared" ref="M56:M60" si="63">AVERAGE(J56:L56)</f>
        <v>58.03921568627451</v>
      </c>
      <c r="N56" s="56">
        <f t="shared" ref="N56:N60" si="64">STDEV(J56:L56)</f>
        <v>4.7546492756792684</v>
      </c>
      <c r="U56" s="33" t="s">
        <v>1</v>
      </c>
      <c r="V56" s="94">
        <v>8500000000</v>
      </c>
      <c r="W56" s="48">
        <v>4600000000</v>
      </c>
      <c r="X56" s="16">
        <v>4500000000</v>
      </c>
      <c r="Y56" s="17"/>
      <c r="Z56" s="53">
        <f t="shared" si="59"/>
        <v>54.117647058823529</v>
      </c>
      <c r="AA56" s="25">
        <f t="shared" si="60"/>
        <v>52.941176470588239</v>
      </c>
      <c r="AB56" s="26"/>
      <c r="AC56" s="2">
        <f t="shared" ref="AC56:AC60" si="65">AVERAGE(Z56:AB56)</f>
        <v>53.529411764705884</v>
      </c>
      <c r="AD56" s="56">
        <f t="shared" ref="AD56:AD60" si="66">STDEV(Z56:AB56)</f>
        <v>0.83189033080770003</v>
      </c>
      <c r="AE56">
        <f t="shared" ref="AE56:AE60" si="67">LOG(V56)</f>
        <v>9.9294189257142929</v>
      </c>
      <c r="AF56">
        <f t="shared" si="61"/>
        <v>9.6627578316815743</v>
      </c>
      <c r="AG56">
        <f t="shared" si="61"/>
        <v>9.653212513775344</v>
      </c>
      <c r="AI56">
        <f t="shared" si="40"/>
        <v>0.26666109403271854</v>
      </c>
      <c r="AJ56">
        <f t="shared" si="41"/>
        <v>0.2762064119389489</v>
      </c>
      <c r="AL56">
        <f t="shared" si="43"/>
        <v>0.27143375298583372</v>
      </c>
      <c r="AM56">
        <f t="shared" si="44"/>
        <v>6.7495590200768694E-3</v>
      </c>
    </row>
    <row r="57" spans="5:39" x14ac:dyDescent="0.25">
      <c r="E57" s="33" t="s">
        <v>2</v>
      </c>
      <c r="F57" s="94">
        <v>5633333333.333333</v>
      </c>
      <c r="G57" s="48">
        <v>5050000000</v>
      </c>
      <c r="H57" s="16">
        <v>4500000000</v>
      </c>
      <c r="I57" s="17">
        <v>5000000000</v>
      </c>
      <c r="J57" s="53">
        <f t="shared" si="57"/>
        <v>89.644970414201183</v>
      </c>
      <c r="K57" s="25">
        <f t="shared" si="58"/>
        <v>79.881656804733737</v>
      </c>
      <c r="L57" s="26">
        <f t="shared" si="62"/>
        <v>88.757396449704146</v>
      </c>
      <c r="M57" s="2">
        <f t="shared" si="63"/>
        <v>86.094674556213022</v>
      </c>
      <c r="N57" s="56">
        <f t="shared" si="64"/>
        <v>5.3989016541108414</v>
      </c>
      <c r="U57" s="33" t="s">
        <v>2</v>
      </c>
      <c r="V57" s="94">
        <v>5633333333.333333</v>
      </c>
      <c r="W57" s="48">
        <v>4600000000</v>
      </c>
      <c r="X57" s="16">
        <v>5000000000</v>
      </c>
      <c r="Y57" s="17">
        <v>5000000000</v>
      </c>
      <c r="Z57" s="53">
        <f t="shared" si="59"/>
        <v>81.65680473372781</v>
      </c>
      <c r="AA57" s="25">
        <f t="shared" si="60"/>
        <v>88.757396449704146</v>
      </c>
      <c r="AB57" s="26">
        <f t="shared" ref="AB57" si="68">(Y57/V57)*100</f>
        <v>88.757396449704146</v>
      </c>
      <c r="AC57" s="2">
        <f t="shared" si="65"/>
        <v>86.390532544378701</v>
      </c>
      <c r="AD57" s="56">
        <f t="shared" si="66"/>
        <v>4.0995285386245639</v>
      </c>
      <c r="AE57">
        <f t="shared" si="67"/>
        <v>9.7507654498940113</v>
      </c>
      <c r="AF57">
        <f t="shared" si="61"/>
        <v>9.6627578316815743</v>
      </c>
      <c r="AG57">
        <f t="shared" si="61"/>
        <v>9.6989700043360187</v>
      </c>
      <c r="AH57">
        <f t="shared" si="61"/>
        <v>9.6989700043360187</v>
      </c>
      <c r="AI57">
        <f t="shared" si="40"/>
        <v>8.8007618212436967E-2</v>
      </c>
      <c r="AJ57">
        <f t="shared" si="41"/>
        <v>5.1795445557992537E-2</v>
      </c>
      <c r="AK57">
        <f t="shared" si="42"/>
        <v>5.1795445557992537E-2</v>
      </c>
      <c r="AL57">
        <f t="shared" si="43"/>
        <v>6.386616977614068E-2</v>
      </c>
      <c r="AM57">
        <f t="shared" si="44"/>
        <v>2.0907107629984694E-2</v>
      </c>
    </row>
    <row r="58" spans="5:39" x14ac:dyDescent="0.25">
      <c r="E58" s="33" t="s">
        <v>3</v>
      </c>
      <c r="F58" s="94">
        <v>5750000000</v>
      </c>
      <c r="G58" s="48">
        <v>5300000000</v>
      </c>
      <c r="H58" s="16">
        <v>5500000000</v>
      </c>
      <c r="I58" s="17"/>
      <c r="J58" s="53">
        <f t="shared" si="57"/>
        <v>92.173913043478265</v>
      </c>
      <c r="K58" s="25">
        <f t="shared" si="58"/>
        <v>95.652173913043484</v>
      </c>
      <c r="L58" s="26"/>
      <c r="M58" s="2">
        <f t="shared" si="63"/>
        <v>93.913043478260875</v>
      </c>
      <c r="N58" s="56">
        <f t="shared" si="64"/>
        <v>2.4595018476053836</v>
      </c>
      <c r="U58" s="33" t="s">
        <v>3</v>
      </c>
      <c r="V58" s="94">
        <v>5750000000</v>
      </c>
      <c r="W58" s="48">
        <v>4800000000</v>
      </c>
      <c r="X58" s="16">
        <v>5000000000</v>
      </c>
      <c r="Y58" s="17"/>
      <c r="Z58" s="53">
        <f t="shared" si="59"/>
        <v>83.478260869565219</v>
      </c>
      <c r="AA58" s="25">
        <f t="shared" si="60"/>
        <v>86.956521739130437</v>
      </c>
      <c r="AB58" s="26"/>
      <c r="AC58" s="2">
        <f t="shared" si="65"/>
        <v>85.217391304347828</v>
      </c>
      <c r="AD58" s="56">
        <f t="shared" si="66"/>
        <v>2.4595018476053836</v>
      </c>
      <c r="AE58">
        <f t="shared" si="67"/>
        <v>9.7596678446896306</v>
      </c>
      <c r="AF58">
        <f t="shared" si="61"/>
        <v>9.6812412373755876</v>
      </c>
      <c r="AG58">
        <f t="shared" si="61"/>
        <v>9.6989700043360187</v>
      </c>
      <c r="AI58">
        <f t="shared" si="40"/>
        <v>7.842660731404294E-2</v>
      </c>
      <c r="AJ58">
        <f t="shared" si="41"/>
        <v>6.0697840353611809E-2</v>
      </c>
      <c r="AL58">
        <f t="shared" si="43"/>
        <v>6.9562223833827375E-2</v>
      </c>
      <c r="AM58">
        <f t="shared" si="44"/>
        <v>1.2536131339796874E-2</v>
      </c>
    </row>
    <row r="59" spans="5:39" x14ac:dyDescent="0.25">
      <c r="E59" s="33" t="s">
        <v>4</v>
      </c>
      <c r="F59" s="94">
        <v>4700000000</v>
      </c>
      <c r="G59" s="48">
        <v>4350000000</v>
      </c>
      <c r="H59" s="16">
        <v>4000000000</v>
      </c>
      <c r="I59" s="17"/>
      <c r="J59" s="53">
        <f t="shared" si="57"/>
        <v>92.553191489361694</v>
      </c>
      <c r="K59" s="25">
        <f t="shared" si="58"/>
        <v>85.106382978723403</v>
      </c>
      <c r="L59" s="26"/>
      <c r="M59" s="2">
        <f t="shared" si="63"/>
        <v>88.829787234042556</v>
      </c>
      <c r="N59" s="56">
        <f t="shared" si="64"/>
        <v>5.2656887960700303</v>
      </c>
      <c r="U59" s="33" t="s">
        <v>4</v>
      </c>
      <c r="V59" s="94">
        <v>4700000000</v>
      </c>
      <c r="W59" s="48">
        <v>2400000000</v>
      </c>
      <c r="X59" s="16">
        <v>2500000000</v>
      </c>
      <c r="Y59" s="17"/>
      <c r="Z59" s="53">
        <f t="shared" si="59"/>
        <v>51.063829787234042</v>
      </c>
      <c r="AA59" s="25">
        <f t="shared" si="60"/>
        <v>53.191489361702125</v>
      </c>
      <c r="AB59" s="26"/>
      <c r="AC59" s="2">
        <f t="shared" si="65"/>
        <v>52.127659574468083</v>
      </c>
      <c r="AD59" s="56">
        <f t="shared" si="66"/>
        <v>1.5044825131628659</v>
      </c>
      <c r="AE59">
        <f t="shared" si="67"/>
        <v>9.672097857935718</v>
      </c>
      <c r="AF59">
        <f t="shared" si="61"/>
        <v>9.3802112417116064</v>
      </c>
      <c r="AG59">
        <f t="shared" si="61"/>
        <v>9.3979400086720375</v>
      </c>
      <c r="AI59">
        <f t="shared" si="40"/>
        <v>0.29188661622411161</v>
      </c>
      <c r="AJ59">
        <f t="shared" si="41"/>
        <v>0.27415784926368048</v>
      </c>
      <c r="AL59">
        <f t="shared" si="43"/>
        <v>0.28302223274389604</v>
      </c>
      <c r="AM59">
        <f t="shared" si="44"/>
        <v>1.2536131339796868E-2</v>
      </c>
    </row>
    <row r="60" spans="5:39" ht="15.75" thickBot="1" x14ac:dyDescent="0.3">
      <c r="E60" s="34" t="s">
        <v>5</v>
      </c>
      <c r="F60" s="95">
        <v>3775000000</v>
      </c>
      <c r="G60" s="49">
        <v>3550000000</v>
      </c>
      <c r="H60" s="19">
        <v>3500000000</v>
      </c>
      <c r="I60" s="20"/>
      <c r="J60" s="54">
        <f t="shared" si="57"/>
        <v>94.039735099337747</v>
      </c>
      <c r="K60" s="28">
        <f t="shared" si="58"/>
        <v>92.715231788079464</v>
      </c>
      <c r="L60" s="29"/>
      <c r="M60" s="31">
        <f t="shared" si="63"/>
        <v>93.377483443708599</v>
      </c>
      <c r="N60" s="57">
        <f t="shared" si="64"/>
        <v>0.93656527309476845</v>
      </c>
      <c r="U60" s="34" t="s">
        <v>5</v>
      </c>
      <c r="V60" s="95">
        <v>3775000000</v>
      </c>
      <c r="W60" s="49">
        <v>2750000000</v>
      </c>
      <c r="X60" s="19">
        <v>2500000000</v>
      </c>
      <c r="Y60" s="20"/>
      <c r="Z60" s="54">
        <f t="shared" si="59"/>
        <v>72.847682119205288</v>
      </c>
      <c r="AA60" s="28">
        <f t="shared" si="60"/>
        <v>66.225165562913915</v>
      </c>
      <c r="AB60" s="29"/>
      <c r="AC60" s="31">
        <f t="shared" si="65"/>
        <v>69.536423841059602</v>
      </c>
      <c r="AD60" s="57">
        <f t="shared" si="66"/>
        <v>4.6828263654738125</v>
      </c>
      <c r="AE60">
        <f t="shared" si="67"/>
        <v>9.5769169559652063</v>
      </c>
      <c r="AF60">
        <f t="shared" si="61"/>
        <v>9.4393326938302629</v>
      </c>
      <c r="AG60">
        <f t="shared" si="61"/>
        <v>9.3979400086720375</v>
      </c>
      <c r="AI60">
        <f t="shared" si="40"/>
        <v>0.13758426213494346</v>
      </c>
      <c r="AJ60">
        <f t="shared" si="41"/>
        <v>0.17897694729316882</v>
      </c>
      <c r="AL60">
        <f t="shared" si="43"/>
        <v>0.15828060471405614</v>
      </c>
      <c r="AM60">
        <f t="shared" si="44"/>
        <v>2.9269048366901036E-2</v>
      </c>
    </row>
    <row r="66" spans="28:47" ht="15.75" thickBot="1" x14ac:dyDescent="0.3">
      <c r="AD66" s="96" t="s">
        <v>207</v>
      </c>
    </row>
    <row r="67" spans="28:47" ht="15.75" thickBot="1" x14ac:dyDescent="0.3">
      <c r="AB67" s="243" t="s">
        <v>48</v>
      </c>
      <c r="AC67" s="245"/>
      <c r="AD67" s="255" t="s">
        <v>44</v>
      </c>
      <c r="AE67" s="203" t="s">
        <v>6</v>
      </c>
      <c r="AF67" s="204"/>
      <c r="AG67" s="205"/>
      <c r="AH67" s="203" t="s">
        <v>193</v>
      </c>
      <c r="AI67" s="204"/>
      <c r="AJ67" s="205"/>
      <c r="AK67" s="202" t="s">
        <v>195</v>
      </c>
      <c r="AL67" s="253" t="s">
        <v>196</v>
      </c>
      <c r="AM67" t="s">
        <v>255</v>
      </c>
      <c r="AN67" s="262" t="s">
        <v>257</v>
      </c>
      <c r="AO67" s="262"/>
      <c r="AP67" s="262"/>
      <c r="AQ67" s="262" t="s">
        <v>258</v>
      </c>
      <c r="AR67" s="262"/>
      <c r="AS67" s="262"/>
      <c r="AT67" t="s">
        <v>258</v>
      </c>
    </row>
    <row r="68" spans="28:47" ht="15.75" thickBot="1" x14ac:dyDescent="0.3">
      <c r="AB68" s="254"/>
      <c r="AC68" s="191"/>
      <c r="AD68" s="249"/>
      <c r="AE68" s="37" t="s">
        <v>190</v>
      </c>
      <c r="AF68" s="38" t="s">
        <v>191</v>
      </c>
      <c r="AG68" s="39" t="s">
        <v>192</v>
      </c>
      <c r="AH68" s="37" t="s">
        <v>190</v>
      </c>
      <c r="AI68" s="38" t="s">
        <v>191</v>
      </c>
      <c r="AJ68" s="39" t="s">
        <v>192</v>
      </c>
      <c r="AK68" s="201"/>
      <c r="AL68" s="247"/>
      <c r="AM68" s="164" t="s">
        <v>256</v>
      </c>
      <c r="AN68" s="164" t="s">
        <v>190</v>
      </c>
      <c r="AO68" s="164" t="s">
        <v>191</v>
      </c>
      <c r="AP68" s="164" t="s">
        <v>192</v>
      </c>
      <c r="AQ68" s="164" t="s">
        <v>190</v>
      </c>
      <c r="AR68" s="164" t="s">
        <v>191</v>
      </c>
      <c r="AS68" s="164" t="s">
        <v>192</v>
      </c>
      <c r="AT68" s="164" t="s">
        <v>259</v>
      </c>
      <c r="AU68" s="164" t="s">
        <v>45</v>
      </c>
    </row>
    <row r="69" spans="28:47" x14ac:dyDescent="0.25">
      <c r="AB69" s="250" t="s">
        <v>244</v>
      </c>
      <c r="AC69" s="32" t="s">
        <v>0</v>
      </c>
      <c r="AD69" s="136">
        <v>8325000000</v>
      </c>
      <c r="AE69" s="12">
        <v>1590000000</v>
      </c>
      <c r="AF69" s="13">
        <v>2000000000</v>
      </c>
      <c r="AG69" s="137">
        <v>1500000000</v>
      </c>
      <c r="AH69" s="111">
        <f>(AE69/AD69)*100</f>
        <v>19.099099099099099</v>
      </c>
      <c r="AI69" s="112">
        <f t="shared" ref="AI69:AI80" si="69">(AF69/AD69)*100</f>
        <v>24.024024024024023</v>
      </c>
      <c r="AJ69" s="113">
        <f>(AG69/AD69)*100</f>
        <v>18.018018018018019</v>
      </c>
      <c r="AK69" s="114">
        <f>AVERAGE(AH69:AJ69)</f>
        <v>20.38038038038038</v>
      </c>
      <c r="AL69" s="115">
        <f>STDEV(AH69:AJ69)</f>
        <v>3.2014509721946927</v>
      </c>
      <c r="AM69">
        <f>LOG(AD69)</f>
        <v>9.9203842421783577</v>
      </c>
      <c r="AN69">
        <f t="shared" ref="AN69:AP80" si="70">LOG(AE69)</f>
        <v>9.2013971243204509</v>
      </c>
      <c r="AO69">
        <f t="shared" si="70"/>
        <v>9.3010299956639813</v>
      </c>
      <c r="AP69">
        <f t="shared" si="70"/>
        <v>9.1760912590556813</v>
      </c>
      <c r="AQ69">
        <f>AM69-AN69</f>
        <v>0.71898711785790681</v>
      </c>
      <c r="AR69">
        <f>AM69-AO69</f>
        <v>0.61935424651437643</v>
      </c>
      <c r="AS69">
        <f>AM69-AP69</f>
        <v>0.74429298312267633</v>
      </c>
      <c r="AT69">
        <f>AVERAGE(AQ69:AS69)</f>
        <v>0.69421144916498656</v>
      </c>
      <c r="AU69">
        <f>STDEV(AQ69:AS69)</f>
        <v>6.6051474591454412E-2</v>
      </c>
    </row>
    <row r="70" spans="28:47" x14ac:dyDescent="0.25">
      <c r="AB70" s="251"/>
      <c r="AC70" s="33" t="s">
        <v>1</v>
      </c>
      <c r="AD70" s="138">
        <v>6300000000</v>
      </c>
      <c r="AE70" s="16">
        <v>130000000</v>
      </c>
      <c r="AF70" s="16">
        <v>200000000</v>
      </c>
      <c r="AG70" s="139">
        <v>101500000</v>
      </c>
      <c r="AH70" s="117">
        <f>(AE70/AD70)*100</f>
        <v>2.0634920634920633</v>
      </c>
      <c r="AI70" s="118">
        <f t="shared" si="69"/>
        <v>3.1746031746031744</v>
      </c>
      <c r="AJ70" s="119">
        <f>(AG70/AD70)*100</f>
        <v>1.6111111111111112</v>
      </c>
      <c r="AK70" s="120">
        <f t="shared" ref="AK70:AK80" si="71">AVERAGE(AH70:AJ70)</f>
        <v>2.2830687830687828</v>
      </c>
      <c r="AL70" s="121">
        <f t="shared" ref="AL70:AL80" si="72">STDEV(AH70:AJ70)</f>
        <v>0.80454167697250123</v>
      </c>
      <c r="AM70">
        <f t="shared" ref="AM70:AM80" si="73">LOG(AD70)</f>
        <v>9.7993405494535821</v>
      </c>
      <c r="AN70">
        <f t="shared" si="70"/>
        <v>8.1139433523068369</v>
      </c>
      <c r="AO70">
        <f t="shared" si="70"/>
        <v>8.3010299956639813</v>
      </c>
      <c r="AP70">
        <f t="shared" si="70"/>
        <v>8.0064660422492313</v>
      </c>
      <c r="AQ70">
        <f>AM70-AN70</f>
        <v>1.6853971971467452</v>
      </c>
      <c r="AR70">
        <f t="shared" ref="AR70:AR80" si="74">AM70-AO70</f>
        <v>1.4983105537896009</v>
      </c>
      <c r="AS70">
        <f t="shared" ref="AS70:AS79" si="75">AM70-AP70</f>
        <v>1.7928745072043508</v>
      </c>
      <c r="AT70">
        <f t="shared" ref="AT70:AT80" si="76">AVERAGE(AQ70:AS70)</f>
        <v>1.6588607527135657</v>
      </c>
      <c r="AU70">
        <f t="shared" ref="AU70:AU80" si="77">STDEV(AQ70:AS70)</f>
        <v>0.14906413997067894</v>
      </c>
    </row>
    <row r="71" spans="28:47" x14ac:dyDescent="0.25">
      <c r="AB71" s="251"/>
      <c r="AC71" s="33" t="s">
        <v>2</v>
      </c>
      <c r="AD71" s="140">
        <v>9700000000</v>
      </c>
      <c r="AE71" s="16">
        <v>2260000000</v>
      </c>
      <c r="AF71" s="16">
        <v>3300000000</v>
      </c>
      <c r="AG71" s="139">
        <v>3000000000</v>
      </c>
      <c r="AH71" s="123">
        <f>(AE71/AD71)*100</f>
        <v>23.298969072164947</v>
      </c>
      <c r="AI71" s="124">
        <f t="shared" si="69"/>
        <v>34.020618556701031</v>
      </c>
      <c r="AJ71" s="125">
        <f>(AG71/AD71)*100</f>
        <v>30.927835051546392</v>
      </c>
      <c r="AK71" s="126">
        <f t="shared" si="71"/>
        <v>29.415807560137456</v>
      </c>
      <c r="AL71" s="126">
        <f t="shared" si="72"/>
        <v>5.5184338601088117</v>
      </c>
      <c r="AM71">
        <f t="shared" si="73"/>
        <v>9.9867717342662452</v>
      </c>
      <c r="AN71">
        <f t="shared" si="70"/>
        <v>9.3541084391474012</v>
      </c>
      <c r="AO71">
        <f t="shared" si="70"/>
        <v>9.518513939877888</v>
      </c>
      <c r="AP71">
        <f t="shared" si="70"/>
        <v>9.4771212547196626</v>
      </c>
      <c r="AQ71">
        <f>AM71-AN71</f>
        <v>0.632663295118844</v>
      </c>
      <c r="AR71">
        <f t="shared" si="74"/>
        <v>0.46825779438835724</v>
      </c>
      <c r="AS71">
        <f t="shared" si="75"/>
        <v>0.5096504795465826</v>
      </c>
      <c r="AT71">
        <f t="shared" si="76"/>
        <v>0.53685718968459462</v>
      </c>
      <c r="AU71">
        <f t="shared" si="77"/>
        <v>8.5512840994852707E-2</v>
      </c>
    </row>
    <row r="72" spans="28:47" x14ac:dyDescent="0.25">
      <c r="AB72" s="251"/>
      <c r="AC72" s="33" t="s">
        <v>3</v>
      </c>
      <c r="AD72" s="141">
        <v>11033333333.333334</v>
      </c>
      <c r="AE72" s="15"/>
      <c r="AF72" s="16">
        <v>6000000000</v>
      </c>
      <c r="AG72" s="139">
        <v>6500000000</v>
      </c>
      <c r="AH72" s="123"/>
      <c r="AI72" s="124">
        <f t="shared" si="69"/>
        <v>54.38066465256798</v>
      </c>
      <c r="AJ72" s="125">
        <f>(AG72/AD72)*100</f>
        <v>58.912386706948638</v>
      </c>
      <c r="AK72" s="126">
        <f t="shared" si="71"/>
        <v>56.646525679758312</v>
      </c>
      <c r="AL72" s="128">
        <f t="shared" si="72"/>
        <v>3.204411395105196</v>
      </c>
      <c r="AM72">
        <f t="shared" si="73"/>
        <v>10.042706739056056</v>
      </c>
      <c r="AO72">
        <f t="shared" si="70"/>
        <v>9.7781512503836439</v>
      </c>
      <c r="AP72">
        <f t="shared" si="70"/>
        <v>9.8129133566428557</v>
      </c>
      <c r="AR72">
        <f t="shared" si="74"/>
        <v>0.26455548867241241</v>
      </c>
      <c r="AS72">
        <f t="shared" si="75"/>
        <v>0.22979338241320058</v>
      </c>
      <c r="AT72">
        <f t="shared" si="76"/>
        <v>0.24717443554280649</v>
      </c>
      <c r="AU72">
        <f t="shared" si="77"/>
        <v>2.4580521064216015E-2</v>
      </c>
    </row>
    <row r="73" spans="28:47" x14ac:dyDescent="0.25">
      <c r="AB73" s="251"/>
      <c r="AC73" s="33" t="s">
        <v>4</v>
      </c>
      <c r="AD73" s="138">
        <v>15233333333.333334</v>
      </c>
      <c r="AE73" s="16">
        <v>665000000</v>
      </c>
      <c r="AF73" s="16">
        <v>950000000</v>
      </c>
      <c r="AG73" s="139"/>
      <c r="AH73" s="123">
        <f>(AE73/AD73)*100</f>
        <v>4.3654266958424506</v>
      </c>
      <c r="AI73" s="124">
        <f t="shared" si="69"/>
        <v>6.2363238512035002</v>
      </c>
      <c r="AJ73" s="125"/>
      <c r="AK73" s="126">
        <f t="shared" si="71"/>
        <v>5.3008752735229754</v>
      </c>
      <c r="AL73" s="128">
        <f t="shared" si="72"/>
        <v>1.3229240654584202</v>
      </c>
      <c r="AM73">
        <f t="shared" si="73"/>
        <v>10.182794945350187</v>
      </c>
      <c r="AN73">
        <f t="shared" si="70"/>
        <v>8.8228216453031045</v>
      </c>
      <c r="AO73">
        <f t="shared" si="70"/>
        <v>8.9777236052888476</v>
      </c>
      <c r="AQ73">
        <f>AM73-AN73</f>
        <v>1.3599733000470824</v>
      </c>
      <c r="AR73">
        <f t="shared" si="74"/>
        <v>1.2050713400613393</v>
      </c>
      <c r="AT73">
        <f t="shared" si="76"/>
        <v>1.2825223200542109</v>
      </c>
      <c r="AU73">
        <f t="shared" si="77"/>
        <v>0.10953222632500617</v>
      </c>
    </row>
    <row r="74" spans="28:47" ht="15.75" thickBot="1" x14ac:dyDescent="0.3">
      <c r="AB74" s="252"/>
      <c r="AC74" s="34" t="s">
        <v>5</v>
      </c>
      <c r="AD74" s="142">
        <v>14100000000</v>
      </c>
      <c r="AE74" s="19">
        <v>370000000</v>
      </c>
      <c r="AF74" s="19">
        <v>350000000</v>
      </c>
      <c r="AG74" s="143"/>
      <c r="AH74" s="130">
        <f>(AE74/AD74)*100</f>
        <v>2.624113475177305</v>
      </c>
      <c r="AI74" s="131">
        <f t="shared" si="69"/>
        <v>2.4822695035460995</v>
      </c>
      <c r="AJ74" s="132"/>
      <c r="AK74" s="133">
        <f t="shared" si="71"/>
        <v>2.5531914893617023</v>
      </c>
      <c r="AL74" s="134">
        <f t="shared" si="72"/>
        <v>0.10029883421085763</v>
      </c>
      <c r="AM74">
        <f t="shared" si="73"/>
        <v>10.149219112655381</v>
      </c>
      <c r="AN74">
        <f t="shared" si="70"/>
        <v>8.568201724066995</v>
      </c>
      <c r="AO74">
        <f t="shared" si="70"/>
        <v>8.5440680443502757</v>
      </c>
      <c r="AQ74">
        <f>AM74-AN74</f>
        <v>1.5810173885883856</v>
      </c>
      <c r="AR74">
        <f t="shared" si="74"/>
        <v>1.6051510683051049</v>
      </c>
      <c r="AT74">
        <f t="shared" si="76"/>
        <v>1.5930842284467452</v>
      </c>
      <c r="AU74">
        <f t="shared" si="77"/>
        <v>1.7065088582676465E-2</v>
      </c>
    </row>
    <row r="75" spans="28:47" x14ac:dyDescent="0.25">
      <c r="AB75" s="250" t="s">
        <v>247</v>
      </c>
      <c r="AC75" s="32" t="s">
        <v>0</v>
      </c>
      <c r="AD75" s="141">
        <v>1930000000</v>
      </c>
      <c r="AE75" s="12"/>
      <c r="AF75" s="13">
        <v>900000000</v>
      </c>
      <c r="AG75" s="14">
        <v>1050000000</v>
      </c>
      <c r="AH75" s="111"/>
      <c r="AI75" s="112">
        <f t="shared" si="69"/>
        <v>46.632124352331608</v>
      </c>
      <c r="AJ75" s="149">
        <f>(AG75/AD75)*100</f>
        <v>54.404145077720209</v>
      </c>
      <c r="AK75" s="114">
        <f t="shared" si="71"/>
        <v>50.518134715025909</v>
      </c>
      <c r="AL75" s="115">
        <f t="shared" si="72"/>
        <v>5.4956485584446693</v>
      </c>
      <c r="AM75">
        <f t="shared" si="73"/>
        <v>9.285557309007773</v>
      </c>
      <c r="AO75">
        <f t="shared" si="70"/>
        <v>8.9542425094393252</v>
      </c>
      <c r="AP75">
        <f t="shared" si="70"/>
        <v>9.0211892990699383</v>
      </c>
      <c r="AR75">
        <f t="shared" si="74"/>
        <v>0.33131479956844778</v>
      </c>
      <c r="AS75">
        <f t="shared" si="75"/>
        <v>0.26436800993783471</v>
      </c>
      <c r="AT75">
        <f t="shared" si="76"/>
        <v>0.29784140475314125</v>
      </c>
      <c r="AU75">
        <f t="shared" si="77"/>
        <v>4.7338528926475811E-2</v>
      </c>
    </row>
    <row r="76" spans="28:47" x14ac:dyDescent="0.25">
      <c r="AB76" s="251"/>
      <c r="AC76" s="33" t="s">
        <v>1</v>
      </c>
      <c r="AD76" s="138">
        <v>2000000000</v>
      </c>
      <c r="AE76" s="15"/>
      <c r="AF76" s="16">
        <v>340000000</v>
      </c>
      <c r="AG76" s="17">
        <v>300000000</v>
      </c>
      <c r="AH76" s="123"/>
      <c r="AI76" s="124">
        <f t="shared" si="69"/>
        <v>17</v>
      </c>
      <c r="AJ76" s="149">
        <f>(AG76/AD76)*100</f>
        <v>15</v>
      </c>
      <c r="AK76" s="126">
        <f t="shared" si="71"/>
        <v>16</v>
      </c>
      <c r="AL76" s="128">
        <f t="shared" si="72"/>
        <v>1.4142135623730951</v>
      </c>
      <c r="AM76">
        <f t="shared" si="73"/>
        <v>9.3010299956639813</v>
      </c>
      <c r="AO76">
        <f t="shared" si="70"/>
        <v>8.5314789170422554</v>
      </c>
      <c r="AP76">
        <f t="shared" si="70"/>
        <v>8.4771212547196626</v>
      </c>
      <c r="AR76">
        <f t="shared" si="74"/>
        <v>0.76955107862172589</v>
      </c>
      <c r="AS76">
        <f t="shared" si="75"/>
        <v>0.82390874094431865</v>
      </c>
      <c r="AT76">
        <f t="shared" si="76"/>
        <v>0.79672990978302227</v>
      </c>
      <c r="AU76">
        <f t="shared" si="77"/>
        <v>3.8436671637753834E-2</v>
      </c>
    </row>
    <row r="77" spans="28:47" x14ac:dyDescent="0.25">
      <c r="AB77" s="251"/>
      <c r="AC77" s="33" t="s">
        <v>2</v>
      </c>
      <c r="AD77" s="138">
        <v>402500000</v>
      </c>
      <c r="AE77" s="15"/>
      <c r="AF77" s="16">
        <v>320000000</v>
      </c>
      <c r="AG77" s="17">
        <v>300000000</v>
      </c>
      <c r="AH77" s="123"/>
      <c r="AI77" s="124">
        <f t="shared" si="69"/>
        <v>79.503105590062106</v>
      </c>
      <c r="AJ77" s="149">
        <f>(AG77/AD77)*100</f>
        <v>74.534161490683232</v>
      </c>
      <c r="AK77" s="126">
        <f t="shared" si="71"/>
        <v>77.018633540372662</v>
      </c>
      <c r="AL77" s="128">
        <f t="shared" si="72"/>
        <v>3.5135740680076837</v>
      </c>
      <c r="AM77">
        <f t="shared" si="73"/>
        <v>8.6047658847038875</v>
      </c>
      <c r="AO77">
        <f t="shared" si="70"/>
        <v>8.5051499783199063</v>
      </c>
      <c r="AP77">
        <f t="shared" si="70"/>
        <v>8.4771212547196626</v>
      </c>
      <c r="AR77">
        <f t="shared" si="74"/>
        <v>9.9615906383981212E-2</v>
      </c>
      <c r="AS77">
        <f t="shared" si="75"/>
        <v>0.12764462998422488</v>
      </c>
      <c r="AT77">
        <f t="shared" si="76"/>
        <v>0.11363026818410304</v>
      </c>
      <c r="AU77">
        <f t="shared" si="77"/>
        <v>1.9819300525735779E-2</v>
      </c>
    </row>
    <row r="78" spans="28:47" x14ac:dyDescent="0.25">
      <c r="AB78" s="251"/>
      <c r="AC78" s="33" t="s">
        <v>3</v>
      </c>
      <c r="AD78" s="138">
        <v>555000000</v>
      </c>
      <c r="AE78" s="15"/>
      <c r="AF78" s="16">
        <v>380000000</v>
      </c>
      <c r="AG78" s="17">
        <v>400000000</v>
      </c>
      <c r="AH78" s="123"/>
      <c r="AI78" s="124">
        <f t="shared" si="69"/>
        <v>68.468468468468473</v>
      </c>
      <c r="AJ78" s="149">
        <f>(AG78/AD78)*100</f>
        <v>72.072072072072075</v>
      </c>
      <c r="AK78" s="126">
        <f t="shared" si="71"/>
        <v>70.270270270270274</v>
      </c>
      <c r="AL78" s="128">
        <f t="shared" si="72"/>
        <v>2.5481325448163865</v>
      </c>
      <c r="AM78">
        <f t="shared" si="73"/>
        <v>8.7442929831226763</v>
      </c>
      <c r="AO78">
        <f t="shared" si="70"/>
        <v>8.5797835966168101</v>
      </c>
      <c r="AP78">
        <f t="shared" si="70"/>
        <v>8.6020599913279625</v>
      </c>
      <c r="AR78">
        <f t="shared" si="74"/>
        <v>0.16450938650586622</v>
      </c>
      <c r="AS78">
        <f t="shared" si="75"/>
        <v>0.14223299179471383</v>
      </c>
      <c r="AT78">
        <f t="shared" si="76"/>
        <v>0.15337118915029002</v>
      </c>
      <c r="AU78">
        <f t="shared" si="77"/>
        <v>1.5751789760643998E-2</v>
      </c>
    </row>
    <row r="79" spans="28:47" x14ac:dyDescent="0.25">
      <c r="AB79" s="251"/>
      <c r="AC79" s="33" t="s">
        <v>4</v>
      </c>
      <c r="AD79" s="138">
        <v>1273333333.3333333</v>
      </c>
      <c r="AE79" s="144"/>
      <c r="AF79" s="145">
        <v>235000000</v>
      </c>
      <c r="AG79" s="146">
        <v>250000000</v>
      </c>
      <c r="AH79" s="147"/>
      <c r="AI79" s="148">
        <f t="shared" si="69"/>
        <v>18.455497382198953</v>
      </c>
      <c r="AJ79" s="149">
        <f>(AG79/AD79)*100</f>
        <v>19.633507853403142</v>
      </c>
      <c r="AK79" s="150">
        <f t="shared" si="71"/>
        <v>19.044502617801047</v>
      </c>
      <c r="AL79" s="151">
        <f t="shared" si="72"/>
        <v>0.83297919249724217</v>
      </c>
      <c r="AM79">
        <f t="shared" si="73"/>
        <v>9.1049421081920467</v>
      </c>
      <c r="AO79">
        <f t="shared" si="70"/>
        <v>8.3710678622717367</v>
      </c>
      <c r="AP79">
        <f t="shared" si="70"/>
        <v>8.3979400086720375</v>
      </c>
      <c r="AR79">
        <f t="shared" si="74"/>
        <v>0.73387424592031003</v>
      </c>
      <c r="AS79">
        <f t="shared" si="75"/>
        <v>0.70700209952000925</v>
      </c>
      <c r="AT79">
        <f t="shared" si="76"/>
        <v>0.72043817272015964</v>
      </c>
      <c r="AU79">
        <f t="shared" si="77"/>
        <v>1.9001476944690354E-2</v>
      </c>
    </row>
    <row r="80" spans="28:47" ht="15.75" thickBot="1" x14ac:dyDescent="0.3">
      <c r="AB80" s="252"/>
      <c r="AC80" s="34" t="s">
        <v>5</v>
      </c>
      <c r="AD80" s="142">
        <v>1426666666.6666667</v>
      </c>
      <c r="AE80" s="152">
        <v>54000000</v>
      </c>
      <c r="AF80" s="153">
        <v>55000000</v>
      </c>
      <c r="AG80" s="154"/>
      <c r="AH80" s="155">
        <f>(AE80/AD80)*100</f>
        <v>3.7850467289719623</v>
      </c>
      <c r="AI80" s="156">
        <f t="shared" si="69"/>
        <v>3.8551401869158877</v>
      </c>
      <c r="AJ80" s="157"/>
      <c r="AK80" s="158">
        <f t="shared" si="71"/>
        <v>3.820093457943925</v>
      </c>
      <c r="AL80" s="159">
        <f t="shared" si="72"/>
        <v>4.9563559428963733E-2</v>
      </c>
      <c r="AM80">
        <f t="shared" si="73"/>
        <v>9.1543225142935096</v>
      </c>
      <c r="AN80">
        <f t="shared" si="70"/>
        <v>7.7323937598229682</v>
      </c>
      <c r="AO80">
        <f t="shared" si="70"/>
        <v>7.7403626894942441</v>
      </c>
      <c r="AQ80">
        <f>AM80-AN80</f>
        <v>1.4219287544705415</v>
      </c>
      <c r="AR80">
        <f t="shared" si="74"/>
        <v>1.4139598247992655</v>
      </c>
      <c r="AT80">
        <f t="shared" si="76"/>
        <v>1.4179442896349035</v>
      </c>
      <c r="AU80">
        <f t="shared" si="77"/>
        <v>5.6348842093579005E-3</v>
      </c>
    </row>
    <row r="82" spans="6:16" ht="15.75" thickBot="1" x14ac:dyDescent="0.3">
      <c r="H82" s="96" t="s">
        <v>207</v>
      </c>
    </row>
    <row r="83" spans="6:16" ht="15.75" thickBot="1" x14ac:dyDescent="0.3">
      <c r="F83" s="243" t="s">
        <v>48</v>
      </c>
      <c r="G83" s="245"/>
      <c r="H83" s="255" t="s">
        <v>44</v>
      </c>
      <c r="I83" s="203" t="s">
        <v>6</v>
      </c>
      <c r="J83" s="204"/>
      <c r="K83" s="205"/>
      <c r="L83" s="203" t="s">
        <v>193</v>
      </c>
      <c r="M83" s="204"/>
      <c r="N83" s="205"/>
      <c r="O83" s="202" t="s">
        <v>195</v>
      </c>
      <c r="P83" s="253" t="s">
        <v>196</v>
      </c>
    </row>
    <row r="84" spans="6:16" ht="15.75" thickBot="1" x14ac:dyDescent="0.3">
      <c r="F84" s="254"/>
      <c r="G84" s="191"/>
      <c r="H84" s="249"/>
      <c r="I84" s="37" t="s">
        <v>190</v>
      </c>
      <c r="J84" s="38" t="s">
        <v>191</v>
      </c>
      <c r="K84" s="39" t="s">
        <v>192</v>
      </c>
      <c r="L84" s="37" t="s">
        <v>190</v>
      </c>
      <c r="M84" s="38" t="s">
        <v>191</v>
      </c>
      <c r="N84" s="39" t="s">
        <v>192</v>
      </c>
      <c r="O84" s="201"/>
      <c r="P84" s="247"/>
    </row>
    <row r="85" spans="6:16" x14ac:dyDescent="0.25">
      <c r="F85" s="250" t="s">
        <v>244</v>
      </c>
      <c r="G85" s="32" t="s">
        <v>0</v>
      </c>
      <c r="H85" s="136">
        <v>8325000000</v>
      </c>
      <c r="I85" s="12">
        <v>2850000000</v>
      </c>
      <c r="J85" s="13">
        <v>3200000000</v>
      </c>
      <c r="K85" s="137">
        <v>3000000000</v>
      </c>
      <c r="L85" s="123">
        <f t="shared" ref="L85:L96" si="78">(I85/H85)*100</f>
        <v>34.234234234234236</v>
      </c>
      <c r="M85" s="112">
        <f>(J85/H85)*100</f>
        <v>38.438438438438439</v>
      </c>
      <c r="N85" s="113">
        <f>(K85/H85)*100</f>
        <v>36.036036036036037</v>
      </c>
      <c r="O85" s="114">
        <f>AVERAGE(L85:N85)</f>
        <v>36.236236236236238</v>
      </c>
      <c r="P85" s="115">
        <f>STDEV(L85:N85)</f>
        <v>2.1092399905611079</v>
      </c>
    </row>
    <row r="86" spans="6:16" x14ac:dyDescent="0.25">
      <c r="F86" s="251"/>
      <c r="G86" s="33" t="s">
        <v>1</v>
      </c>
      <c r="H86" s="138">
        <v>6300000000</v>
      </c>
      <c r="I86" s="16">
        <v>1190000000</v>
      </c>
      <c r="J86" s="16">
        <v>1200000000</v>
      </c>
      <c r="K86" s="139">
        <v>1500000000</v>
      </c>
      <c r="L86" s="123">
        <f t="shared" si="78"/>
        <v>18.888888888888889</v>
      </c>
      <c r="M86" s="118">
        <f t="shared" ref="M86:M96" si="79">(J86/H86)*100</f>
        <v>19.047619047619047</v>
      </c>
      <c r="N86" s="119">
        <f t="shared" ref="N86:N96" si="80">(K86/H86)*100</f>
        <v>23.809523809523807</v>
      </c>
      <c r="O86" s="120">
        <f t="shared" ref="O86:O96" si="81">AVERAGE(L86:N86)</f>
        <v>20.582010582010582</v>
      </c>
      <c r="P86" s="121">
        <f t="shared" ref="P86:P96" si="82">STDEV(L86:N86)</f>
        <v>2.7962349760261844</v>
      </c>
    </row>
    <row r="87" spans="6:16" x14ac:dyDescent="0.25">
      <c r="F87" s="251"/>
      <c r="G87" s="33" t="s">
        <v>2</v>
      </c>
      <c r="H87" s="140">
        <v>9700000000</v>
      </c>
      <c r="I87" s="16"/>
      <c r="J87" s="16">
        <v>4600000000</v>
      </c>
      <c r="K87" s="139">
        <v>4500000000</v>
      </c>
      <c r="L87" s="123"/>
      <c r="M87" s="124">
        <f t="shared" si="79"/>
        <v>47.422680412371129</v>
      </c>
      <c r="N87" s="125">
        <f t="shared" si="80"/>
        <v>46.391752577319586</v>
      </c>
      <c r="O87" s="126">
        <f t="shared" si="81"/>
        <v>46.907216494845358</v>
      </c>
      <c r="P87" s="126">
        <f t="shared" si="82"/>
        <v>0.72897606307891238</v>
      </c>
    </row>
    <row r="88" spans="6:16" x14ac:dyDescent="0.25">
      <c r="F88" s="251"/>
      <c r="G88" s="33" t="s">
        <v>3</v>
      </c>
      <c r="H88" s="141">
        <v>11033333333.333334</v>
      </c>
      <c r="I88" s="15">
        <v>1485000000</v>
      </c>
      <c r="J88" s="16">
        <v>1450000000</v>
      </c>
      <c r="K88" s="139">
        <v>1500000000</v>
      </c>
      <c r="L88" s="123">
        <f t="shared" si="78"/>
        <v>13.459214501510571</v>
      </c>
      <c r="M88" s="124">
        <f t="shared" si="79"/>
        <v>13.141993957703926</v>
      </c>
      <c r="N88" s="125">
        <f t="shared" si="80"/>
        <v>13.595166163141995</v>
      </c>
      <c r="O88" s="126">
        <f t="shared" si="81"/>
        <v>13.398791540785497</v>
      </c>
      <c r="P88" s="128">
        <f t="shared" si="82"/>
        <v>0.23254991417433082</v>
      </c>
    </row>
    <row r="89" spans="6:16" x14ac:dyDescent="0.25">
      <c r="F89" s="251"/>
      <c r="G89" s="33" t="s">
        <v>4</v>
      </c>
      <c r="H89" s="138">
        <v>15233333333.333334</v>
      </c>
      <c r="I89" s="16">
        <v>890000000</v>
      </c>
      <c r="J89" s="16">
        <v>1050000000</v>
      </c>
      <c r="K89" s="139">
        <v>1000000000</v>
      </c>
      <c r="L89" s="123">
        <f t="shared" si="78"/>
        <v>5.8424507658643323</v>
      </c>
      <c r="M89" s="124">
        <f t="shared" si="79"/>
        <v>6.8927789934354484</v>
      </c>
      <c r="N89" s="125">
        <f t="shared" si="80"/>
        <v>6.5645514223194743</v>
      </c>
      <c r="O89" s="126">
        <f t="shared" si="81"/>
        <v>6.433260393873085</v>
      </c>
      <c r="P89" s="128">
        <f t="shared" si="82"/>
        <v>0.53733169180781948</v>
      </c>
    </row>
    <row r="90" spans="6:16" ht="15.75" thickBot="1" x14ac:dyDescent="0.3">
      <c r="F90" s="252"/>
      <c r="G90" s="34" t="s">
        <v>5</v>
      </c>
      <c r="H90" s="142">
        <v>14100000000</v>
      </c>
      <c r="I90" s="19">
        <v>860000000</v>
      </c>
      <c r="J90" s="19">
        <v>1050000000</v>
      </c>
      <c r="K90" s="143">
        <v>1000000000</v>
      </c>
      <c r="L90" s="130">
        <f t="shared" si="78"/>
        <v>6.0992907801418434</v>
      </c>
      <c r="M90" s="131">
        <f t="shared" si="79"/>
        <v>7.4468085106382977</v>
      </c>
      <c r="N90" s="132">
        <f t="shared" si="80"/>
        <v>7.0921985815602842</v>
      </c>
      <c r="O90" s="133">
        <f t="shared" si="81"/>
        <v>6.8794326241134742</v>
      </c>
      <c r="P90" s="134">
        <f t="shared" si="82"/>
        <v>0.69850055331887295</v>
      </c>
    </row>
    <row r="91" spans="6:16" x14ac:dyDescent="0.25">
      <c r="F91" s="250" t="s">
        <v>247</v>
      </c>
      <c r="G91" s="32" t="s">
        <v>0</v>
      </c>
      <c r="H91" s="141">
        <v>1930000000</v>
      </c>
      <c r="I91" s="12">
        <v>1000000000</v>
      </c>
      <c r="J91" s="13">
        <v>960000000</v>
      </c>
      <c r="K91" s="14">
        <v>1100000000</v>
      </c>
      <c r="L91" s="111">
        <f t="shared" si="78"/>
        <v>51.813471502590666</v>
      </c>
      <c r="M91" s="112">
        <f t="shared" si="79"/>
        <v>49.740932642487046</v>
      </c>
      <c r="N91" s="149">
        <f t="shared" si="80"/>
        <v>56.994818652849744</v>
      </c>
      <c r="O91" s="114">
        <f t="shared" si="81"/>
        <v>52.849740932642483</v>
      </c>
      <c r="P91" s="115">
        <f t="shared" si="82"/>
        <v>3.7363225652476606</v>
      </c>
    </row>
    <row r="92" spans="6:16" x14ac:dyDescent="0.25">
      <c r="F92" s="251"/>
      <c r="G92" s="33" t="s">
        <v>1</v>
      </c>
      <c r="H92" s="138">
        <v>2000000000</v>
      </c>
      <c r="I92" s="15"/>
      <c r="J92" s="16">
        <v>530000000</v>
      </c>
      <c r="K92" s="17">
        <v>500000000</v>
      </c>
      <c r="L92" s="123"/>
      <c r="M92" s="124">
        <f t="shared" si="79"/>
        <v>26.5</v>
      </c>
      <c r="N92" s="149">
        <f t="shared" si="80"/>
        <v>25</v>
      </c>
      <c r="O92" s="126">
        <f t="shared" si="81"/>
        <v>25.75</v>
      </c>
      <c r="P92" s="128">
        <f t="shared" si="82"/>
        <v>1.0606601717798212</v>
      </c>
    </row>
    <row r="93" spans="6:16" x14ac:dyDescent="0.25">
      <c r="F93" s="251"/>
      <c r="G93" s="33" t="s">
        <v>2</v>
      </c>
      <c r="H93" s="138">
        <v>402500000</v>
      </c>
      <c r="I93" s="15">
        <v>159000000</v>
      </c>
      <c r="J93" s="16">
        <v>180000000</v>
      </c>
      <c r="K93" s="17">
        <v>200000000</v>
      </c>
      <c r="L93" s="123">
        <f t="shared" si="78"/>
        <v>39.503105590062113</v>
      </c>
      <c r="M93" s="124">
        <f t="shared" si="79"/>
        <v>44.720496894409941</v>
      </c>
      <c r="N93" s="149">
        <f t="shared" si="80"/>
        <v>49.689440993788821</v>
      </c>
      <c r="O93" s="126">
        <f t="shared" si="81"/>
        <v>44.637681159420289</v>
      </c>
      <c r="P93" s="128">
        <f t="shared" si="82"/>
        <v>5.0936726508262629</v>
      </c>
    </row>
    <row r="94" spans="6:16" x14ac:dyDescent="0.25">
      <c r="F94" s="251"/>
      <c r="G94" s="33" t="s">
        <v>3</v>
      </c>
      <c r="H94" s="138">
        <v>555000000</v>
      </c>
      <c r="I94" s="15">
        <v>187000000</v>
      </c>
      <c r="J94" s="16">
        <v>190000000</v>
      </c>
      <c r="K94" s="17">
        <v>200000000</v>
      </c>
      <c r="L94" s="123">
        <f t="shared" si="78"/>
        <v>33.693693693693696</v>
      </c>
      <c r="M94" s="124">
        <f t="shared" si="79"/>
        <v>34.234234234234236</v>
      </c>
      <c r="N94" s="149">
        <f t="shared" si="80"/>
        <v>36.036036036036037</v>
      </c>
      <c r="O94" s="126">
        <f t="shared" si="81"/>
        <v>34.654654654654657</v>
      </c>
      <c r="P94" s="128">
        <f t="shared" si="82"/>
        <v>1.2264611325322601</v>
      </c>
    </row>
    <row r="95" spans="6:16" x14ac:dyDescent="0.25">
      <c r="F95" s="251"/>
      <c r="G95" s="33" t="s">
        <v>4</v>
      </c>
      <c r="H95" s="138">
        <v>1273333333.3333333</v>
      </c>
      <c r="I95" s="144"/>
      <c r="J95" s="145">
        <v>545000000</v>
      </c>
      <c r="K95" s="146">
        <v>550000000</v>
      </c>
      <c r="L95" s="147"/>
      <c r="M95" s="148">
        <f t="shared" si="79"/>
        <v>42.801047120418851</v>
      </c>
      <c r="N95" s="149">
        <f t="shared" si="80"/>
        <v>43.193717277486918</v>
      </c>
      <c r="O95" s="150">
        <f t="shared" si="81"/>
        <v>42.997382198952884</v>
      </c>
      <c r="P95" s="151">
        <f t="shared" si="82"/>
        <v>0.27765973083241741</v>
      </c>
    </row>
    <row r="96" spans="6:16" ht="15.75" thickBot="1" x14ac:dyDescent="0.3">
      <c r="F96" s="252"/>
      <c r="G96" s="34" t="s">
        <v>5</v>
      </c>
      <c r="H96" s="142">
        <v>1426666666.6666667</v>
      </c>
      <c r="I96" s="152">
        <v>88000000</v>
      </c>
      <c r="J96" s="153">
        <v>110000000</v>
      </c>
      <c r="K96" s="154">
        <v>100000000</v>
      </c>
      <c r="L96" s="155">
        <f t="shared" si="78"/>
        <v>6.1682242990654199</v>
      </c>
      <c r="M96" s="156">
        <f t="shared" si="79"/>
        <v>7.7102803738317753</v>
      </c>
      <c r="N96" s="157">
        <f t="shared" si="80"/>
        <v>7.009345794392523</v>
      </c>
      <c r="O96" s="158">
        <f t="shared" si="81"/>
        <v>6.9626168224299052</v>
      </c>
      <c r="P96" s="159">
        <f t="shared" si="82"/>
        <v>0.77208932905879957</v>
      </c>
    </row>
  </sheetData>
  <mergeCells count="112">
    <mergeCell ref="AF35:AH35"/>
    <mergeCell ref="AH67:AJ67"/>
    <mergeCell ref="AE67:AG67"/>
    <mergeCell ref="AN67:AP67"/>
    <mergeCell ref="AI35:AK35"/>
    <mergeCell ref="AQ67:AS67"/>
    <mergeCell ref="F91:F96"/>
    <mergeCell ref="AB75:AB80"/>
    <mergeCell ref="AK67:AK68"/>
    <mergeCell ref="AL67:AL68"/>
    <mergeCell ref="AB69:AB74"/>
    <mergeCell ref="P83:P84"/>
    <mergeCell ref="F85:F90"/>
    <mergeCell ref="AB67:AC68"/>
    <mergeCell ref="AD67:AD68"/>
    <mergeCell ref="F83:G84"/>
    <mergeCell ref="H83:H84"/>
    <mergeCell ref="I83:K83"/>
    <mergeCell ref="L83:N83"/>
    <mergeCell ref="O83:O84"/>
    <mergeCell ref="U52:AD52"/>
    <mergeCell ref="U53:U54"/>
    <mergeCell ref="V53:V54"/>
    <mergeCell ref="W53:Y53"/>
    <mergeCell ref="Z53:AB53"/>
    <mergeCell ref="AC53:AC54"/>
    <mergeCell ref="AD53:AD54"/>
    <mergeCell ref="U43:AD43"/>
    <mergeCell ref="U44:U45"/>
    <mergeCell ref="V44:V45"/>
    <mergeCell ref="W44:Y44"/>
    <mergeCell ref="Z44:AB44"/>
    <mergeCell ref="AC44:AC45"/>
    <mergeCell ref="AD44:AD45"/>
    <mergeCell ref="U34:AD34"/>
    <mergeCell ref="U35:U36"/>
    <mergeCell ref="V35:V36"/>
    <mergeCell ref="W35:Y35"/>
    <mergeCell ref="Z35:AB35"/>
    <mergeCell ref="AC35:AC36"/>
    <mergeCell ref="AD35:AD36"/>
    <mergeCell ref="E52:N52"/>
    <mergeCell ref="E53:E54"/>
    <mergeCell ref="F53:F54"/>
    <mergeCell ref="G53:I53"/>
    <mergeCell ref="J53:L53"/>
    <mergeCell ref="M53:M54"/>
    <mergeCell ref="N53:N54"/>
    <mergeCell ref="E43:N43"/>
    <mergeCell ref="E44:E45"/>
    <mergeCell ref="F44:F45"/>
    <mergeCell ref="G44:I44"/>
    <mergeCell ref="J44:L44"/>
    <mergeCell ref="M44:M45"/>
    <mergeCell ref="N44:N45"/>
    <mergeCell ref="E34:N34"/>
    <mergeCell ref="E35:E36"/>
    <mergeCell ref="F35:F36"/>
    <mergeCell ref="S23:AJ23"/>
    <mergeCell ref="S24:S25"/>
    <mergeCell ref="T24:W24"/>
    <mergeCell ref="X24:AA24"/>
    <mergeCell ref="AB24:AB25"/>
    <mergeCell ref="AC24:AF24"/>
    <mergeCell ref="AI24:AI25"/>
    <mergeCell ref="AJ24:AJ25"/>
    <mergeCell ref="B23:Q23"/>
    <mergeCell ref="B24:B25"/>
    <mergeCell ref="C24:F24"/>
    <mergeCell ref="G24:J24"/>
    <mergeCell ref="K24:K25"/>
    <mergeCell ref="L24:O24"/>
    <mergeCell ref="P24:P25"/>
    <mergeCell ref="Q24:Q25"/>
    <mergeCell ref="P15:P16"/>
    <mergeCell ref="Q6:Q7"/>
    <mergeCell ref="B14:Q14"/>
    <mergeCell ref="B15:B16"/>
    <mergeCell ref="C15:F15"/>
    <mergeCell ref="G15:J15"/>
    <mergeCell ref="K15:K16"/>
    <mergeCell ref="L15:O15"/>
    <mergeCell ref="G35:I35"/>
    <mergeCell ref="J35:L35"/>
    <mergeCell ref="M35:M36"/>
    <mergeCell ref="N35:N36"/>
    <mergeCell ref="S14:AJ14"/>
    <mergeCell ref="S15:S16"/>
    <mergeCell ref="T15:W15"/>
    <mergeCell ref="X15:AA15"/>
    <mergeCell ref="AB15:AB16"/>
    <mergeCell ref="AC15:AF15"/>
    <mergeCell ref="AI15:AI16"/>
    <mergeCell ref="AJ15:AJ16"/>
    <mergeCell ref="Q15:Q16"/>
    <mergeCell ref="B3:Q4"/>
    <mergeCell ref="S3:AJ4"/>
    <mergeCell ref="S5:AJ5"/>
    <mergeCell ref="S6:S7"/>
    <mergeCell ref="T6:W6"/>
    <mergeCell ref="X6:AA6"/>
    <mergeCell ref="AB6:AB7"/>
    <mergeCell ref="AC6:AF6"/>
    <mergeCell ref="AI6:AI7"/>
    <mergeCell ref="AJ6:AJ7"/>
    <mergeCell ref="B5:Q5"/>
    <mergeCell ref="B6:B7"/>
    <mergeCell ref="C6:F6"/>
    <mergeCell ref="G6:J6"/>
    <mergeCell ref="K6:K7"/>
    <mergeCell ref="P6:P7"/>
    <mergeCell ref="L6:O6"/>
  </mergeCells>
  <pageMargins left="0.7" right="0.7" top="0.75" bottom="0.75" header="0.3" footer="0.3"/>
  <pageSetup paperSize="0" orientation="portrait" horizontalDpi="0" verticalDpi="0" copie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49"/>
  <sheetViews>
    <sheetView topLeftCell="A4" zoomScale="80" zoomScaleNormal="80" workbookViewId="0">
      <selection activeCell="A37" sqref="A37"/>
    </sheetView>
  </sheetViews>
  <sheetFormatPr defaultRowHeight="15" x14ac:dyDescent="0.25"/>
  <cols>
    <col min="1" max="1" width="3.140625" customWidth="1"/>
    <col min="3" max="12" width="8.85546875" bestFit="1" customWidth="1"/>
    <col min="13" max="13" width="11.140625" customWidth="1"/>
    <col min="14" max="15" width="8.85546875" bestFit="1" customWidth="1"/>
    <col min="16" max="16" width="12.5703125" customWidth="1"/>
    <col min="17" max="17" width="8.85546875" bestFit="1" customWidth="1"/>
    <col min="18" max="18" width="7.28515625" customWidth="1"/>
    <col min="20" max="20" width="9.140625" customWidth="1"/>
    <col min="21" max="21" width="9.28515625" customWidth="1"/>
    <col min="22" max="26" width="8.85546875" bestFit="1" customWidth="1"/>
    <col min="27" max="27" width="11.28515625" customWidth="1"/>
    <col min="28" max="28" width="11.5703125" customWidth="1"/>
    <col min="31" max="31" width="13" customWidth="1"/>
    <col min="32" max="38" width="15.85546875" bestFit="1" customWidth="1"/>
    <col min="39" max="39" width="14.85546875" bestFit="1" customWidth="1"/>
  </cols>
  <sheetData>
    <row r="1" spans="1:39" x14ac:dyDescent="0.25">
      <c r="A1" s="68" t="s">
        <v>185</v>
      </c>
      <c r="AE1" s="217" t="s">
        <v>207</v>
      </c>
    </row>
    <row r="2" spans="1:39" ht="15.75" thickBot="1" x14ac:dyDescent="0.3">
      <c r="T2" s="96" t="s">
        <v>207</v>
      </c>
      <c r="AE2" s="218"/>
    </row>
    <row r="3" spans="1:39" ht="18" thickBot="1" x14ac:dyDescent="0.3">
      <c r="B3" s="195" t="s">
        <v>9</v>
      </c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7"/>
      <c r="S3" s="195" t="s">
        <v>9</v>
      </c>
      <c r="T3" s="196"/>
      <c r="U3" s="196"/>
      <c r="V3" s="196"/>
      <c r="W3" s="196"/>
      <c r="X3" s="196"/>
      <c r="Y3" s="196"/>
      <c r="Z3" s="196"/>
      <c r="AA3" s="196"/>
      <c r="AB3" s="197"/>
      <c r="AD3" s="240" t="s">
        <v>9</v>
      </c>
      <c r="AE3" s="241"/>
      <c r="AF3" s="241"/>
      <c r="AG3" s="241"/>
      <c r="AH3" s="241"/>
      <c r="AI3" s="241"/>
      <c r="AJ3" s="241"/>
      <c r="AK3" s="241"/>
      <c r="AL3" s="241"/>
      <c r="AM3" s="242"/>
    </row>
    <row r="4" spans="1:39" ht="15.75" customHeight="1" thickBot="1" x14ac:dyDescent="0.3">
      <c r="B4" s="198" t="s">
        <v>48</v>
      </c>
      <c r="C4" s="203" t="s">
        <v>7</v>
      </c>
      <c r="D4" s="204"/>
      <c r="E4" s="204"/>
      <c r="F4" s="205"/>
      <c r="G4" s="203" t="s">
        <v>6</v>
      </c>
      <c r="H4" s="204"/>
      <c r="I4" s="204"/>
      <c r="J4" s="205"/>
      <c r="K4" s="200" t="s">
        <v>44</v>
      </c>
      <c r="L4" s="203" t="s">
        <v>46</v>
      </c>
      <c r="M4" s="204"/>
      <c r="N4" s="204"/>
      <c r="O4" s="205"/>
      <c r="P4" s="200" t="s">
        <v>47</v>
      </c>
      <c r="Q4" s="190" t="s">
        <v>45</v>
      </c>
      <c r="S4" s="198" t="s">
        <v>48</v>
      </c>
      <c r="T4" s="248" t="s">
        <v>44</v>
      </c>
      <c r="U4" s="203" t="s">
        <v>6</v>
      </c>
      <c r="V4" s="204"/>
      <c r="W4" s="205"/>
      <c r="X4" s="203" t="s">
        <v>193</v>
      </c>
      <c r="Y4" s="204"/>
      <c r="Z4" s="205"/>
      <c r="AA4" s="200" t="s">
        <v>195</v>
      </c>
      <c r="AB4" s="246" t="s">
        <v>196</v>
      </c>
      <c r="AD4" s="236" t="s">
        <v>48</v>
      </c>
      <c r="AE4" s="224" t="s">
        <v>260</v>
      </c>
      <c r="AF4" s="226" t="s">
        <v>261</v>
      </c>
      <c r="AG4" s="227"/>
      <c r="AH4" s="228"/>
      <c r="AI4" s="226" t="s">
        <v>262</v>
      </c>
      <c r="AJ4" s="227"/>
      <c r="AK4" s="228"/>
      <c r="AL4" s="229" t="s">
        <v>195</v>
      </c>
      <c r="AM4" s="231" t="s">
        <v>196</v>
      </c>
    </row>
    <row r="5" spans="1:39" ht="15.75" thickBot="1" x14ac:dyDescent="0.3">
      <c r="B5" s="199"/>
      <c r="C5" s="37">
        <v>-5</v>
      </c>
      <c r="D5" s="61">
        <v>-6</v>
      </c>
      <c r="E5" s="38">
        <v>-7</v>
      </c>
      <c r="F5" s="39">
        <v>-8</v>
      </c>
      <c r="G5" s="37">
        <v>-5</v>
      </c>
      <c r="H5" s="61">
        <v>-6</v>
      </c>
      <c r="I5" s="38">
        <v>-7</v>
      </c>
      <c r="J5" s="39">
        <v>-8</v>
      </c>
      <c r="K5" s="201"/>
      <c r="L5" s="37">
        <v>-5</v>
      </c>
      <c r="M5" s="61">
        <v>-6</v>
      </c>
      <c r="N5" s="38">
        <v>-7</v>
      </c>
      <c r="O5" s="39">
        <v>-8</v>
      </c>
      <c r="P5" s="201"/>
      <c r="Q5" s="191"/>
      <c r="S5" s="199"/>
      <c r="T5" s="249"/>
      <c r="U5" s="37" t="s">
        <v>190</v>
      </c>
      <c r="V5" s="38" t="s">
        <v>191</v>
      </c>
      <c r="W5" s="39" t="s">
        <v>192</v>
      </c>
      <c r="X5" s="37" t="s">
        <v>190</v>
      </c>
      <c r="Y5" s="38" t="s">
        <v>191</v>
      </c>
      <c r="Z5" s="39" t="s">
        <v>192</v>
      </c>
      <c r="AA5" s="201"/>
      <c r="AB5" s="247"/>
      <c r="AD5" s="223"/>
      <c r="AE5" s="225"/>
      <c r="AF5" s="170" t="s">
        <v>190</v>
      </c>
      <c r="AG5" s="171" t="s">
        <v>191</v>
      </c>
      <c r="AH5" s="172" t="s">
        <v>192</v>
      </c>
      <c r="AI5" s="170" t="s">
        <v>190</v>
      </c>
      <c r="AJ5" s="171" t="s">
        <v>191</v>
      </c>
      <c r="AK5" s="172" t="s">
        <v>192</v>
      </c>
      <c r="AL5" s="230"/>
      <c r="AM5" s="232"/>
    </row>
    <row r="6" spans="1:39" x14ac:dyDescent="0.25">
      <c r="B6" s="32" t="s">
        <v>0</v>
      </c>
      <c r="C6" s="3" t="s">
        <v>208</v>
      </c>
      <c r="D6" s="71" t="s">
        <v>164</v>
      </c>
      <c r="E6" s="4" t="s">
        <v>29</v>
      </c>
      <c r="F6" s="5"/>
      <c r="G6" s="12">
        <v>2270000000</v>
      </c>
      <c r="H6" s="72">
        <v>2700000000</v>
      </c>
      <c r="I6" s="13">
        <v>2500000000</v>
      </c>
      <c r="J6" s="14"/>
      <c r="K6" s="35">
        <f t="shared" ref="K6:K11" si="0">AVERAGE(G6:J6)</f>
        <v>2490000000</v>
      </c>
      <c r="L6" s="21">
        <f>LOG(G6)</f>
        <v>9.3560258571931225</v>
      </c>
      <c r="M6" s="75">
        <f t="shared" ref="M6:O11" si="1">LOG(H6)</f>
        <v>9.4313637641589878</v>
      </c>
      <c r="N6" s="22">
        <f t="shared" si="1"/>
        <v>9.3979400086720375</v>
      </c>
      <c r="O6" s="23"/>
      <c r="P6" s="30">
        <f>AVERAGE(L6:O6)</f>
        <v>9.3951098766747165</v>
      </c>
      <c r="Q6" s="62">
        <f t="shared" ref="Q6:Q11" si="2">STDEV(L6:O6)</f>
        <v>3.7748606488730692E-2</v>
      </c>
      <c r="S6" s="32" t="s">
        <v>0</v>
      </c>
      <c r="T6" s="93">
        <v>7700000000</v>
      </c>
      <c r="U6" s="72">
        <v>2270000000</v>
      </c>
      <c r="V6" s="81">
        <v>2500000000</v>
      </c>
      <c r="W6" s="14">
        <v>1470000000</v>
      </c>
      <c r="X6" s="21">
        <f t="shared" ref="X6:X11" si="3">(U6/T6)*100</f>
        <v>29.480519480519479</v>
      </c>
      <c r="Y6" s="22">
        <f t="shared" ref="Y6:Y11" si="4">(V6/T6)*100</f>
        <v>32.467532467532465</v>
      </c>
      <c r="Z6" s="26">
        <f>(W6/T6)*100</f>
        <v>19.090909090909093</v>
      </c>
      <c r="AA6" s="30">
        <f>AVERAGE(X6:Z6)</f>
        <v>27.012987012987011</v>
      </c>
      <c r="AB6" s="62">
        <f>STDEV(X6:Z6)</f>
        <v>7.0213994757991101</v>
      </c>
      <c r="AD6" s="173" t="s">
        <v>0</v>
      </c>
      <c r="AE6" s="181">
        <f>LOG(T6)</f>
        <v>9.8864907251724823</v>
      </c>
      <c r="AF6" s="75">
        <f t="shared" ref="AF6:AH11" si="5">LOG(U6)</f>
        <v>9.3560258571931225</v>
      </c>
      <c r="AG6" s="85">
        <f t="shared" si="5"/>
        <v>9.3979400086720375</v>
      </c>
      <c r="AH6" s="23">
        <f>LOG(W6)</f>
        <v>9.1673173347481764</v>
      </c>
      <c r="AI6" s="21">
        <f>AE6-AF6</f>
        <v>0.53046486797935977</v>
      </c>
      <c r="AJ6" s="22">
        <f>AE6-AG6</f>
        <v>0.48855071650044479</v>
      </c>
      <c r="AK6" s="26">
        <f>AE6-AH6</f>
        <v>0.71917339042430584</v>
      </c>
      <c r="AL6" s="30">
        <f>AVERAGE(AI6:AK6)</f>
        <v>0.57939632496803684</v>
      </c>
      <c r="AM6" s="30">
        <f>STDEV(AI6:AK6)</f>
        <v>0.12285121100023375</v>
      </c>
    </row>
    <row r="7" spans="1:39" x14ac:dyDescent="0.25">
      <c r="B7" s="33" t="s">
        <v>1</v>
      </c>
      <c r="C7" s="6"/>
      <c r="D7" s="43" t="s">
        <v>166</v>
      </c>
      <c r="E7" s="7" t="s">
        <v>181</v>
      </c>
      <c r="F7" s="8" t="s">
        <v>57</v>
      </c>
      <c r="G7" s="15"/>
      <c r="H7" s="48">
        <v>5500000000</v>
      </c>
      <c r="I7" s="16">
        <v>6000000000</v>
      </c>
      <c r="J7" s="17">
        <v>5000000000</v>
      </c>
      <c r="K7" s="1">
        <f t="shared" si="0"/>
        <v>5500000000</v>
      </c>
      <c r="L7" s="24"/>
      <c r="M7" s="53">
        <f>LOG(H7)</f>
        <v>9.7403626894942441</v>
      </c>
      <c r="N7" s="25">
        <f t="shared" si="1"/>
        <v>9.7781512503836439</v>
      </c>
      <c r="O7" s="26">
        <f t="shared" si="1"/>
        <v>9.6989700043360187</v>
      </c>
      <c r="P7" s="2">
        <f t="shared" ref="P7:P11" si="6">AVERAGE(L7:O7)</f>
        <v>9.7391613147379683</v>
      </c>
      <c r="Q7" s="63">
        <f t="shared" si="2"/>
        <v>3.9604291527464523E-2</v>
      </c>
      <c r="S7" s="33" t="s">
        <v>1</v>
      </c>
      <c r="T7" s="94">
        <v>9133333333.333334</v>
      </c>
      <c r="U7" s="48">
        <v>5500000000</v>
      </c>
      <c r="V7" s="16">
        <v>6000000000</v>
      </c>
      <c r="W7" s="17">
        <v>5000000000</v>
      </c>
      <c r="X7" s="24">
        <f t="shared" si="3"/>
        <v>60.21897810218978</v>
      </c>
      <c r="Y7" s="25">
        <f t="shared" si="4"/>
        <v>65.693430656934311</v>
      </c>
      <c r="Z7" s="26">
        <f>(W7/T7)*100</f>
        <v>54.744525547445257</v>
      </c>
      <c r="AA7" s="2">
        <f t="shared" ref="AA7:AA11" si="7">AVERAGE(X7:Z7)</f>
        <v>60.218978102189787</v>
      </c>
      <c r="AB7" s="63">
        <f t="shared" ref="AB7:AB11" si="8">STDEV(X7:Z7)</f>
        <v>5.4744525547445271</v>
      </c>
      <c r="AD7" s="175" t="s">
        <v>1</v>
      </c>
      <c r="AE7" s="182">
        <f t="shared" ref="AE7:AE11" si="9">LOG(T7)</f>
        <v>9.9606293081007262</v>
      </c>
      <c r="AF7" s="53">
        <f t="shared" si="5"/>
        <v>9.7403626894942441</v>
      </c>
      <c r="AG7" s="25">
        <f t="shared" si="5"/>
        <v>9.7781512503836439</v>
      </c>
      <c r="AH7" s="26">
        <f t="shared" si="5"/>
        <v>9.6989700043360187</v>
      </c>
      <c r="AI7" s="24">
        <f t="shared" ref="AI7:AI11" si="10">AE7-AF7</f>
        <v>0.22026661860648211</v>
      </c>
      <c r="AJ7" s="25">
        <f t="shared" ref="AJ7:AJ11" si="11">AE7-AG7</f>
        <v>0.18247805771708236</v>
      </c>
      <c r="AK7" s="26">
        <f t="shared" ref="AK7:AK9" si="12">AE7-AH7</f>
        <v>0.26165930376470747</v>
      </c>
      <c r="AL7" s="2">
        <f t="shared" ref="AL7:AL11" si="13">AVERAGE(AI7:AK7)</f>
        <v>0.22146799336275733</v>
      </c>
      <c r="AM7" s="2">
        <f t="shared" ref="AM7:AM11" si="14">STDEV(AI7:AK7)</f>
        <v>3.960429152746435E-2</v>
      </c>
    </row>
    <row r="8" spans="1:39" x14ac:dyDescent="0.25">
      <c r="B8" s="33" t="s">
        <v>2</v>
      </c>
      <c r="C8" s="6"/>
      <c r="D8" s="43" t="s">
        <v>167</v>
      </c>
      <c r="E8" s="7" t="s">
        <v>95</v>
      </c>
      <c r="F8" s="8"/>
      <c r="G8" s="15"/>
      <c r="H8" s="48">
        <v>5300000000</v>
      </c>
      <c r="I8" s="16">
        <v>6500000000</v>
      </c>
      <c r="J8" s="17"/>
      <c r="K8" s="1">
        <f t="shared" si="0"/>
        <v>5900000000</v>
      </c>
      <c r="L8" s="24"/>
      <c r="M8" s="53">
        <f t="shared" si="1"/>
        <v>9.7242758696007883</v>
      </c>
      <c r="N8" s="25">
        <f t="shared" si="1"/>
        <v>9.8129133566428557</v>
      </c>
      <c r="O8" s="26"/>
      <c r="P8" s="2">
        <f t="shared" si="6"/>
        <v>9.768594613121822</v>
      </c>
      <c r="Q8" s="63">
        <f t="shared" si="2"/>
        <v>6.2676168154780609E-2</v>
      </c>
      <c r="S8" s="33" t="s">
        <v>2</v>
      </c>
      <c r="T8" s="94">
        <v>8650000000</v>
      </c>
      <c r="U8" s="48">
        <v>5300000000</v>
      </c>
      <c r="V8" s="16">
        <v>6500000000</v>
      </c>
      <c r="W8" s="17"/>
      <c r="X8" s="24">
        <f t="shared" si="3"/>
        <v>61.271676300578036</v>
      </c>
      <c r="Y8" s="25">
        <f t="shared" si="4"/>
        <v>75.144508670520224</v>
      </c>
      <c r="Z8" s="26"/>
      <c r="AA8" s="2">
        <f t="shared" si="7"/>
        <v>68.20809248554913</v>
      </c>
      <c r="AB8" s="63">
        <f t="shared" si="8"/>
        <v>9.8095738430503445</v>
      </c>
      <c r="AD8" s="175" t="s">
        <v>2</v>
      </c>
      <c r="AE8" s="182">
        <f t="shared" si="9"/>
        <v>9.9370161074648138</v>
      </c>
      <c r="AF8" s="53">
        <f t="shared" si="5"/>
        <v>9.7242758696007883</v>
      </c>
      <c r="AG8" s="25">
        <f t="shared" si="5"/>
        <v>9.8129133566428557</v>
      </c>
      <c r="AH8" s="26"/>
      <c r="AI8" s="24">
        <f t="shared" si="10"/>
        <v>0.21274023786402552</v>
      </c>
      <c r="AJ8" s="25">
        <f t="shared" si="11"/>
        <v>0.1241027508219581</v>
      </c>
      <c r="AK8" s="26"/>
      <c r="AL8" s="2">
        <f t="shared" si="13"/>
        <v>0.16842149434299181</v>
      </c>
      <c r="AM8" s="2">
        <f t="shared" si="14"/>
        <v>6.2676168154780582E-2</v>
      </c>
    </row>
    <row r="9" spans="1:39" x14ac:dyDescent="0.25">
      <c r="B9" s="33" t="s">
        <v>3</v>
      </c>
      <c r="C9" s="6"/>
      <c r="D9" s="43" t="s">
        <v>168</v>
      </c>
      <c r="E9" s="7" t="s">
        <v>68</v>
      </c>
      <c r="F9" s="8" t="s">
        <v>108</v>
      </c>
      <c r="G9" s="15"/>
      <c r="H9" s="48">
        <v>4850000000</v>
      </c>
      <c r="I9" s="16">
        <v>5000000000</v>
      </c>
      <c r="J9" s="17">
        <v>5000000000</v>
      </c>
      <c r="K9" s="1">
        <f t="shared" si="0"/>
        <v>4950000000</v>
      </c>
      <c r="L9" s="24"/>
      <c r="M9" s="53">
        <f t="shared" si="1"/>
        <v>9.685741738602264</v>
      </c>
      <c r="N9" s="25">
        <f t="shared" si="1"/>
        <v>9.6989700043360187</v>
      </c>
      <c r="O9" s="26">
        <f t="shared" si="1"/>
        <v>9.6989700043360187</v>
      </c>
      <c r="P9" s="2">
        <f t="shared" si="6"/>
        <v>9.6945605824247671</v>
      </c>
      <c r="Q9" s="63">
        <f t="shared" si="2"/>
        <v>7.6373427822952339E-3</v>
      </c>
      <c r="S9" s="33" t="s">
        <v>3</v>
      </c>
      <c r="T9" s="94">
        <v>7650000000</v>
      </c>
      <c r="U9" s="48">
        <v>4850000000</v>
      </c>
      <c r="V9" s="16">
        <v>5000000000</v>
      </c>
      <c r="W9" s="17">
        <v>5000000000</v>
      </c>
      <c r="X9" s="24">
        <f t="shared" si="3"/>
        <v>63.398692810457511</v>
      </c>
      <c r="Y9" s="25">
        <f t="shared" si="4"/>
        <v>65.359477124183002</v>
      </c>
      <c r="Z9" s="26">
        <f t="shared" ref="Z9" si="15">(W9/T9)*100</f>
        <v>65.359477124183002</v>
      </c>
      <c r="AA9" s="2">
        <f t="shared" si="7"/>
        <v>64.705882352941174</v>
      </c>
      <c r="AB9" s="63">
        <f t="shared" si="8"/>
        <v>1.1320593513522075</v>
      </c>
      <c r="AD9" s="175" t="s">
        <v>3</v>
      </c>
      <c r="AE9" s="182">
        <f t="shared" si="9"/>
        <v>9.8836614351536181</v>
      </c>
      <c r="AF9" s="53">
        <f t="shared" si="5"/>
        <v>9.685741738602264</v>
      </c>
      <c r="AG9" s="25">
        <f t="shared" si="5"/>
        <v>9.6989700043360187</v>
      </c>
      <c r="AH9" s="26">
        <f t="shared" si="5"/>
        <v>9.6989700043360187</v>
      </c>
      <c r="AI9" s="24">
        <f t="shared" si="10"/>
        <v>0.19791969655135411</v>
      </c>
      <c r="AJ9" s="25">
        <f t="shared" si="11"/>
        <v>0.18469143081759931</v>
      </c>
      <c r="AK9" s="26">
        <f t="shared" si="12"/>
        <v>0.18469143081759931</v>
      </c>
      <c r="AL9" s="2">
        <f t="shared" si="13"/>
        <v>0.18910085272885091</v>
      </c>
      <c r="AM9" s="2">
        <f t="shared" si="14"/>
        <v>7.6373427822952339E-3</v>
      </c>
    </row>
    <row r="10" spans="1:39" x14ac:dyDescent="0.25">
      <c r="B10" s="33" t="s">
        <v>4</v>
      </c>
      <c r="C10" s="6"/>
      <c r="D10" s="43" t="s">
        <v>170</v>
      </c>
      <c r="E10" s="7" t="s">
        <v>61</v>
      </c>
      <c r="F10" s="8"/>
      <c r="G10" s="15"/>
      <c r="H10" s="48">
        <v>2450000000</v>
      </c>
      <c r="I10" s="16">
        <v>2500000000</v>
      </c>
      <c r="J10" s="17"/>
      <c r="K10" s="1">
        <f t="shared" si="0"/>
        <v>2475000000</v>
      </c>
      <c r="L10" s="24"/>
      <c r="M10" s="53">
        <f t="shared" si="1"/>
        <v>9.3891660843645326</v>
      </c>
      <c r="N10" s="25">
        <f t="shared" si="1"/>
        <v>9.3979400086720375</v>
      </c>
      <c r="O10" s="26"/>
      <c r="P10" s="2">
        <f t="shared" si="6"/>
        <v>9.393553046518285</v>
      </c>
      <c r="Q10" s="63">
        <f t="shared" si="2"/>
        <v>6.2041013754541973E-3</v>
      </c>
      <c r="S10" s="33" t="s">
        <v>4</v>
      </c>
      <c r="T10" s="94">
        <v>5900000000</v>
      </c>
      <c r="U10" s="48">
        <v>2450000000</v>
      </c>
      <c r="V10" s="16">
        <v>2500000000</v>
      </c>
      <c r="W10" s="17"/>
      <c r="X10" s="24">
        <f t="shared" si="3"/>
        <v>41.525423728813557</v>
      </c>
      <c r="Y10" s="25">
        <f t="shared" si="4"/>
        <v>42.372881355932201</v>
      </c>
      <c r="Z10" s="26"/>
      <c r="AA10" s="2">
        <f t="shared" si="7"/>
        <v>41.949152542372879</v>
      </c>
      <c r="AB10" s="63">
        <f t="shared" si="8"/>
        <v>0.59924303490385344</v>
      </c>
      <c r="AD10" s="175" t="s">
        <v>4</v>
      </c>
      <c r="AE10" s="182">
        <f t="shared" si="9"/>
        <v>9.7708520116421447</v>
      </c>
      <c r="AF10" s="53">
        <f t="shared" si="5"/>
        <v>9.3891660843645326</v>
      </c>
      <c r="AG10" s="25">
        <f t="shared" si="5"/>
        <v>9.3979400086720375</v>
      </c>
      <c r="AH10" s="26"/>
      <c r="AI10" s="24">
        <f t="shared" si="10"/>
        <v>0.38168592727761208</v>
      </c>
      <c r="AJ10" s="25">
        <f t="shared" si="11"/>
        <v>0.37291200297010718</v>
      </c>
      <c r="AK10" s="26"/>
      <c r="AL10" s="2">
        <f t="shared" si="13"/>
        <v>0.37729896512385963</v>
      </c>
      <c r="AM10" s="2">
        <f t="shared" si="14"/>
        <v>6.2041013754541973E-3</v>
      </c>
    </row>
    <row r="11" spans="1:39" ht="15.75" thickBot="1" x14ac:dyDescent="0.3">
      <c r="B11" s="34" t="s">
        <v>5</v>
      </c>
      <c r="C11" s="9"/>
      <c r="D11" s="44" t="s">
        <v>91</v>
      </c>
      <c r="E11" s="10" t="s">
        <v>56</v>
      </c>
      <c r="F11" s="11"/>
      <c r="G11" s="18"/>
      <c r="H11" s="49">
        <v>950000000</v>
      </c>
      <c r="I11" s="19">
        <v>1000000000</v>
      </c>
      <c r="J11" s="20"/>
      <c r="K11" s="36">
        <f t="shared" si="0"/>
        <v>975000000</v>
      </c>
      <c r="L11" s="27"/>
      <c r="M11" s="54">
        <f t="shared" si="1"/>
        <v>8.9777236052888476</v>
      </c>
      <c r="N11" s="28">
        <f t="shared" si="1"/>
        <v>9</v>
      </c>
      <c r="O11" s="29"/>
      <c r="P11" s="31">
        <f t="shared" si="6"/>
        <v>8.9888618026444238</v>
      </c>
      <c r="Q11" s="64">
        <f t="shared" si="2"/>
        <v>1.5751789760643998E-2</v>
      </c>
      <c r="S11" s="34" t="s">
        <v>5</v>
      </c>
      <c r="T11" s="109">
        <v>1376666666.6666667</v>
      </c>
      <c r="U11" s="18">
        <v>950000000</v>
      </c>
      <c r="V11" s="19">
        <v>1000000000</v>
      </c>
      <c r="W11" s="20"/>
      <c r="X11" s="27">
        <f t="shared" si="3"/>
        <v>69.007263922518163</v>
      </c>
      <c r="Y11" s="28">
        <f t="shared" si="4"/>
        <v>72.63922518159805</v>
      </c>
      <c r="Z11" s="26"/>
      <c r="AA11" s="31">
        <f t="shared" si="7"/>
        <v>70.8232445520581</v>
      </c>
      <c r="AB11" s="64">
        <f t="shared" si="8"/>
        <v>2.5681844353022192</v>
      </c>
      <c r="AD11" s="177" t="s">
        <v>5</v>
      </c>
      <c r="AE11" s="184">
        <f t="shared" si="9"/>
        <v>9.138828796936739</v>
      </c>
      <c r="AF11" s="27">
        <f t="shared" si="5"/>
        <v>8.9777236052888476</v>
      </c>
      <c r="AG11" s="28">
        <f t="shared" si="5"/>
        <v>9</v>
      </c>
      <c r="AH11" s="29"/>
      <c r="AI11" s="27">
        <f t="shared" si="10"/>
        <v>0.16110519164789139</v>
      </c>
      <c r="AJ11" s="28">
        <f t="shared" si="11"/>
        <v>0.138828796936739</v>
      </c>
      <c r="AK11" s="26"/>
      <c r="AL11" s="31">
        <f t="shared" si="13"/>
        <v>0.14996699429231519</v>
      </c>
      <c r="AM11" s="31">
        <f t="shared" si="14"/>
        <v>1.5751789760643998E-2</v>
      </c>
    </row>
    <row r="12" spans="1:39" ht="18" thickBot="1" x14ac:dyDescent="0.3">
      <c r="B12" s="192" t="s">
        <v>10</v>
      </c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4"/>
      <c r="S12" s="192" t="s">
        <v>10</v>
      </c>
      <c r="T12" s="193"/>
      <c r="U12" s="193"/>
      <c r="V12" s="193"/>
      <c r="W12" s="193"/>
      <c r="X12" s="193"/>
      <c r="Y12" s="193"/>
      <c r="Z12" s="193"/>
      <c r="AA12" s="193"/>
      <c r="AB12" s="194"/>
      <c r="AD12" s="237" t="s">
        <v>10</v>
      </c>
      <c r="AE12" s="238"/>
      <c r="AF12" s="238"/>
      <c r="AG12" s="238"/>
      <c r="AH12" s="238"/>
      <c r="AI12" s="238"/>
      <c r="AJ12" s="238"/>
      <c r="AK12" s="238"/>
      <c r="AL12" s="238"/>
      <c r="AM12" s="239"/>
    </row>
    <row r="13" spans="1:39" ht="15.75" customHeight="1" thickBot="1" x14ac:dyDescent="0.3">
      <c r="B13" s="198" t="s">
        <v>48</v>
      </c>
      <c r="C13" s="206" t="s">
        <v>7</v>
      </c>
      <c r="D13" s="206"/>
      <c r="E13" s="206"/>
      <c r="F13" s="190"/>
      <c r="G13" s="206" t="s">
        <v>6</v>
      </c>
      <c r="H13" s="206"/>
      <c r="I13" s="206"/>
      <c r="J13" s="190"/>
      <c r="K13" s="202" t="s">
        <v>44</v>
      </c>
      <c r="L13" s="203" t="s">
        <v>46</v>
      </c>
      <c r="M13" s="204"/>
      <c r="N13" s="204"/>
      <c r="O13" s="205"/>
      <c r="P13" s="202" t="s">
        <v>47</v>
      </c>
      <c r="Q13" s="190" t="s">
        <v>45</v>
      </c>
      <c r="S13" s="198" t="s">
        <v>48</v>
      </c>
      <c r="T13" s="248" t="s">
        <v>44</v>
      </c>
      <c r="U13" s="206" t="s">
        <v>6</v>
      </c>
      <c r="V13" s="206"/>
      <c r="W13" s="190"/>
      <c r="X13" s="203" t="s">
        <v>193</v>
      </c>
      <c r="Y13" s="204"/>
      <c r="Z13" s="205"/>
      <c r="AA13" s="200" t="s">
        <v>195</v>
      </c>
      <c r="AB13" s="246" t="s">
        <v>196</v>
      </c>
      <c r="AD13" s="236" t="s">
        <v>48</v>
      </c>
      <c r="AE13" s="224" t="s">
        <v>260</v>
      </c>
      <c r="AF13" s="226" t="s">
        <v>261</v>
      </c>
      <c r="AG13" s="227"/>
      <c r="AH13" s="228"/>
      <c r="AI13" s="226" t="s">
        <v>262</v>
      </c>
      <c r="AJ13" s="227"/>
      <c r="AK13" s="228"/>
      <c r="AL13" s="229" t="s">
        <v>195</v>
      </c>
      <c r="AM13" s="231" t="s">
        <v>196</v>
      </c>
    </row>
    <row r="14" spans="1:39" ht="15.75" thickBot="1" x14ac:dyDescent="0.3">
      <c r="B14" s="199"/>
      <c r="C14" s="37">
        <v>-5</v>
      </c>
      <c r="D14" s="61">
        <v>-6</v>
      </c>
      <c r="E14" s="38">
        <v>-7</v>
      </c>
      <c r="F14" s="39">
        <v>-8</v>
      </c>
      <c r="G14" s="37">
        <v>-5</v>
      </c>
      <c r="H14" s="61">
        <v>-6</v>
      </c>
      <c r="I14" s="38">
        <v>-7</v>
      </c>
      <c r="J14" s="39">
        <v>-8</v>
      </c>
      <c r="K14" s="201"/>
      <c r="L14" s="37">
        <v>-5</v>
      </c>
      <c r="M14" s="61">
        <v>-6</v>
      </c>
      <c r="N14" s="38">
        <v>-7</v>
      </c>
      <c r="O14" s="39">
        <v>-8</v>
      </c>
      <c r="P14" s="201"/>
      <c r="Q14" s="191"/>
      <c r="S14" s="199"/>
      <c r="T14" s="249"/>
      <c r="U14" s="61" t="s">
        <v>190</v>
      </c>
      <c r="V14" s="38" t="s">
        <v>191</v>
      </c>
      <c r="W14" s="39" t="s">
        <v>192</v>
      </c>
      <c r="X14" s="37" t="s">
        <v>190</v>
      </c>
      <c r="Y14" s="38" t="s">
        <v>191</v>
      </c>
      <c r="Z14" s="39" t="s">
        <v>192</v>
      </c>
      <c r="AA14" s="201"/>
      <c r="AB14" s="247"/>
      <c r="AD14" s="223"/>
      <c r="AE14" s="225"/>
      <c r="AF14" s="179" t="s">
        <v>190</v>
      </c>
      <c r="AG14" s="171" t="s">
        <v>191</v>
      </c>
      <c r="AH14" s="172" t="s">
        <v>192</v>
      </c>
      <c r="AI14" s="170" t="s">
        <v>190</v>
      </c>
      <c r="AJ14" s="171" t="s">
        <v>191</v>
      </c>
      <c r="AK14" s="172" t="s">
        <v>192</v>
      </c>
      <c r="AL14" s="230"/>
      <c r="AM14" s="232"/>
    </row>
    <row r="15" spans="1:39" x14ac:dyDescent="0.25">
      <c r="B15" s="65" t="s">
        <v>0</v>
      </c>
      <c r="C15" s="40"/>
      <c r="D15" s="40" t="s">
        <v>209</v>
      </c>
      <c r="E15" s="41" t="s">
        <v>28</v>
      </c>
      <c r="F15" s="42" t="s">
        <v>57</v>
      </c>
      <c r="G15" s="45"/>
      <c r="H15" s="45">
        <v>5700000000</v>
      </c>
      <c r="I15" s="46">
        <v>5500000000</v>
      </c>
      <c r="J15" s="47">
        <v>5000000000</v>
      </c>
      <c r="K15" s="35">
        <f t="shared" ref="K15:K20" si="16">AVERAGE(G15:J15)</f>
        <v>5400000000</v>
      </c>
      <c r="L15" s="50"/>
      <c r="M15" s="50">
        <f>LOG(H15)</f>
        <v>9.7558748556724915</v>
      </c>
      <c r="N15" s="50">
        <f t="shared" ref="N15:O20" si="17">LOG(I15)</f>
        <v>9.7403626894942441</v>
      </c>
      <c r="O15" s="50">
        <f t="shared" si="17"/>
        <v>9.6989700043360187</v>
      </c>
      <c r="P15" s="30">
        <f t="shared" ref="P15:P19" si="18">AVERAGE(L15:O15)</f>
        <v>9.7317358498342514</v>
      </c>
      <c r="Q15" s="55">
        <f t="shared" ref="Q15:Q20" si="19">STDEV(L15:O15)</f>
        <v>2.9416955965835961E-2</v>
      </c>
      <c r="S15" s="65" t="s">
        <v>0</v>
      </c>
      <c r="T15" s="93">
        <v>7550000000</v>
      </c>
      <c r="U15" s="45">
        <v>5700000000</v>
      </c>
      <c r="V15" s="46">
        <v>5500000000</v>
      </c>
      <c r="W15" s="47">
        <v>5000000000</v>
      </c>
      <c r="X15" s="50">
        <f t="shared" ref="X15:X20" si="20">(U15/T15)*100</f>
        <v>75.496688741721854</v>
      </c>
      <c r="Y15" s="51">
        <f t="shared" ref="Y15:Y20" si="21">(V15/T15)*100</f>
        <v>72.847682119205288</v>
      </c>
      <c r="Z15" s="52">
        <f t="shared" ref="Z15:Z18" si="22">(W15/T15)*100</f>
        <v>66.225165562913915</v>
      </c>
      <c r="AA15" s="30">
        <f>AVERAGE(X15:Z15)</f>
        <v>71.523178807947019</v>
      </c>
      <c r="AB15" s="55">
        <f>STDEV(X15:Z15)</f>
        <v>4.7755646032635566</v>
      </c>
      <c r="AD15" s="180" t="s">
        <v>0</v>
      </c>
      <c r="AE15" s="181">
        <f>LOG(T15)</f>
        <v>9.8779469516291876</v>
      </c>
      <c r="AF15" s="50">
        <f t="shared" ref="AF15:AH20" si="23">LOG(U15)</f>
        <v>9.7558748556724915</v>
      </c>
      <c r="AG15" s="51">
        <f t="shared" si="23"/>
        <v>9.7403626894942441</v>
      </c>
      <c r="AH15" s="52">
        <f t="shared" si="23"/>
        <v>9.6989700043360187</v>
      </c>
      <c r="AI15" s="50">
        <f>AE15-AF15</f>
        <v>0.1220720959566961</v>
      </c>
      <c r="AJ15" s="51">
        <f>AE15-AG15</f>
        <v>0.13758426213494346</v>
      </c>
      <c r="AK15" s="52">
        <f>AE15-AH15</f>
        <v>0.17897694729316882</v>
      </c>
      <c r="AL15" s="30">
        <f>AVERAGE(AI15:AK15)</f>
        <v>0.14621110179493613</v>
      </c>
      <c r="AM15" s="169">
        <f>STDEV(AI15:AK15)</f>
        <v>2.9416955965835993E-2</v>
      </c>
    </row>
    <row r="16" spans="1:39" x14ac:dyDescent="0.25">
      <c r="B16" s="33" t="s">
        <v>1</v>
      </c>
      <c r="C16" s="43"/>
      <c r="D16" s="43" t="s">
        <v>171</v>
      </c>
      <c r="E16" s="7" t="s">
        <v>175</v>
      </c>
      <c r="F16" s="8"/>
      <c r="G16" s="48"/>
      <c r="H16" s="48">
        <v>6300000000</v>
      </c>
      <c r="I16" s="16">
        <v>7000000000</v>
      </c>
      <c r="J16" s="17"/>
      <c r="K16" s="1">
        <f t="shared" si="16"/>
        <v>6650000000</v>
      </c>
      <c r="L16" s="53"/>
      <c r="M16" s="53">
        <f t="shared" ref="M16:M20" si="24">LOG(H16)</f>
        <v>9.7993405494535821</v>
      </c>
      <c r="N16" s="53">
        <f t="shared" si="17"/>
        <v>9.8450980400142569</v>
      </c>
      <c r="O16" s="53"/>
      <c r="P16" s="2">
        <f t="shared" si="18"/>
        <v>9.8222192947339195</v>
      </c>
      <c r="Q16" s="56">
        <f t="shared" si="19"/>
        <v>3.2355431865532587E-2</v>
      </c>
      <c r="S16" s="33" t="s">
        <v>1</v>
      </c>
      <c r="T16" s="94">
        <v>8350000000</v>
      </c>
      <c r="U16" s="48">
        <v>6300000000</v>
      </c>
      <c r="V16" s="16">
        <v>7000000000</v>
      </c>
      <c r="W16" s="17"/>
      <c r="X16" s="53">
        <f t="shared" si="20"/>
        <v>75.449101796407177</v>
      </c>
      <c r="Y16" s="25">
        <f t="shared" si="21"/>
        <v>83.832335329341305</v>
      </c>
      <c r="Z16" s="52"/>
      <c r="AA16" s="2">
        <f t="shared" ref="AA16:AA20" si="25">AVERAGE(X16:Z16)</f>
        <v>79.640718562874241</v>
      </c>
      <c r="AB16" s="56">
        <f t="shared" ref="AB16:AB20" si="26">STDEV(X16:Z16)</f>
        <v>5.9278412794081801</v>
      </c>
      <c r="AD16" s="175" t="s">
        <v>1</v>
      </c>
      <c r="AE16" s="182">
        <f t="shared" ref="AE16:AE20" si="27">LOG(T16)</f>
        <v>9.9216864754836021</v>
      </c>
      <c r="AF16" s="53">
        <f t="shared" si="23"/>
        <v>9.7993405494535821</v>
      </c>
      <c r="AG16" s="25">
        <f t="shared" si="23"/>
        <v>9.8450980400142569</v>
      </c>
      <c r="AH16" s="26"/>
      <c r="AI16" s="53">
        <f t="shared" ref="AI16:AI20" si="28">AE16-AF16</f>
        <v>0.12234592603001992</v>
      </c>
      <c r="AJ16" s="25">
        <f t="shared" ref="AJ16:AJ20" si="29">AE16-AG16</f>
        <v>7.6588435469345129E-2</v>
      </c>
      <c r="AK16" s="52"/>
      <c r="AL16" s="2">
        <f t="shared" ref="AL16:AL20" si="30">AVERAGE(AI16:AK16)</f>
        <v>9.9467180749682527E-2</v>
      </c>
      <c r="AM16" s="167">
        <f t="shared" ref="AM16:AM20" si="31">STDEV(AI16:AK16)</f>
        <v>3.2355431865532615E-2</v>
      </c>
    </row>
    <row r="17" spans="2:39" x14ac:dyDescent="0.25">
      <c r="B17" s="33" t="s">
        <v>2</v>
      </c>
      <c r="C17" s="43"/>
      <c r="D17" s="43" t="s">
        <v>211</v>
      </c>
      <c r="E17" s="7" t="s">
        <v>210</v>
      </c>
      <c r="F17" s="8" t="s">
        <v>87</v>
      </c>
      <c r="G17" s="48"/>
      <c r="H17" s="48">
        <v>12000000000</v>
      </c>
      <c r="I17" s="16">
        <v>16000000000</v>
      </c>
      <c r="J17" s="17">
        <v>15000000000</v>
      </c>
      <c r="K17" s="1">
        <f t="shared" si="16"/>
        <v>14333333333.333334</v>
      </c>
      <c r="L17" s="53"/>
      <c r="M17" s="53">
        <f t="shared" si="24"/>
        <v>10.079181246047625</v>
      </c>
      <c r="N17" s="53">
        <f t="shared" si="17"/>
        <v>10.204119982655925</v>
      </c>
      <c r="O17" s="53">
        <f t="shared" si="17"/>
        <v>10.176091259055681</v>
      </c>
      <c r="P17" s="2">
        <f t="shared" si="18"/>
        <v>10.153130829253078</v>
      </c>
      <c r="Q17" s="56">
        <f t="shared" si="19"/>
        <v>6.5557669107891348E-2</v>
      </c>
      <c r="S17" s="33" t="s">
        <v>2</v>
      </c>
      <c r="T17" s="94">
        <v>15900000000</v>
      </c>
      <c r="U17" s="48">
        <v>12000000000</v>
      </c>
      <c r="V17" s="16">
        <v>16000000000</v>
      </c>
      <c r="W17" s="17">
        <v>15000000000</v>
      </c>
      <c r="X17" s="53">
        <f t="shared" si="20"/>
        <v>75.471698113207552</v>
      </c>
      <c r="Y17" s="25">
        <f t="shared" si="21"/>
        <v>100.62893081761007</v>
      </c>
      <c r="Z17" s="52">
        <f>(W17/T17)*100</f>
        <v>94.339622641509436</v>
      </c>
      <c r="AA17" s="2">
        <f t="shared" si="25"/>
        <v>90.146750524109009</v>
      </c>
      <c r="AB17" s="56">
        <f t="shared" si="26"/>
        <v>13.092238990353112</v>
      </c>
      <c r="AD17" s="175" t="s">
        <v>2</v>
      </c>
      <c r="AE17" s="182">
        <f t="shared" si="27"/>
        <v>10.201397124320451</v>
      </c>
      <c r="AF17" s="53">
        <f t="shared" si="23"/>
        <v>10.079181246047625</v>
      </c>
      <c r="AG17" s="25">
        <f t="shared" si="23"/>
        <v>10.204119982655925</v>
      </c>
      <c r="AH17" s="26">
        <f t="shared" si="23"/>
        <v>10.176091259055681</v>
      </c>
      <c r="AI17" s="53">
        <f t="shared" si="28"/>
        <v>0.12221587827282576</v>
      </c>
      <c r="AJ17" s="25">
        <f t="shared" si="29"/>
        <v>-2.7228583354741431E-3</v>
      </c>
      <c r="AK17" s="52">
        <f t="shared" ref="AK17:AK18" si="32">AE17-AH17</f>
        <v>2.5305865264769523E-2</v>
      </c>
      <c r="AL17" s="2">
        <f t="shared" si="30"/>
        <v>4.8266295067373712E-2</v>
      </c>
      <c r="AM17" s="167">
        <f t="shared" si="31"/>
        <v>6.5557669107891348E-2</v>
      </c>
    </row>
    <row r="18" spans="2:39" x14ac:dyDescent="0.25">
      <c r="B18" s="33" t="s">
        <v>3</v>
      </c>
      <c r="C18" s="43"/>
      <c r="D18" s="43" t="s">
        <v>172</v>
      </c>
      <c r="E18" s="7" t="s">
        <v>212</v>
      </c>
      <c r="F18" s="8" t="s">
        <v>56</v>
      </c>
      <c r="G18" s="48"/>
      <c r="H18" s="48">
        <v>10600000000</v>
      </c>
      <c r="I18" s="16">
        <v>13000000000</v>
      </c>
      <c r="J18" s="17">
        <v>10000000000</v>
      </c>
      <c r="K18" s="1">
        <f t="shared" si="16"/>
        <v>11200000000</v>
      </c>
      <c r="L18" s="53"/>
      <c r="M18" s="53">
        <f t="shared" si="24"/>
        <v>10.02530586526477</v>
      </c>
      <c r="N18" s="53">
        <f t="shared" si="17"/>
        <v>10.113943352306837</v>
      </c>
      <c r="O18" s="53">
        <f t="shared" si="17"/>
        <v>10</v>
      </c>
      <c r="P18" s="2">
        <f t="shared" si="18"/>
        <v>10.046416405857203</v>
      </c>
      <c r="Q18" s="56">
        <f t="shared" si="19"/>
        <v>5.9833210483882203E-2</v>
      </c>
      <c r="S18" s="33" t="s">
        <v>3</v>
      </c>
      <c r="T18" s="94">
        <v>12333333333.333334</v>
      </c>
      <c r="U18" s="48">
        <v>10600000000</v>
      </c>
      <c r="V18" s="16">
        <v>13000000000</v>
      </c>
      <c r="W18" s="17">
        <v>10000000000</v>
      </c>
      <c r="X18" s="53">
        <f t="shared" si="20"/>
        <v>85.945945945945951</v>
      </c>
      <c r="Y18" s="25">
        <f t="shared" si="21"/>
        <v>105.40540540540539</v>
      </c>
      <c r="Z18" s="52">
        <f t="shared" si="22"/>
        <v>81.081081081081081</v>
      </c>
      <c r="AA18" s="2">
        <f t="shared" si="25"/>
        <v>90.810810810810821</v>
      </c>
      <c r="AB18" s="56">
        <f t="shared" si="26"/>
        <v>12.871222594368195</v>
      </c>
      <c r="AD18" s="175" t="s">
        <v>3</v>
      </c>
      <c r="AE18" s="182">
        <f t="shared" si="27"/>
        <v>10.091080469347332</v>
      </c>
      <c r="AF18" s="53">
        <f t="shared" si="23"/>
        <v>10.02530586526477</v>
      </c>
      <c r="AG18" s="25">
        <f t="shared" si="23"/>
        <v>10.113943352306837</v>
      </c>
      <c r="AH18" s="26">
        <f t="shared" si="23"/>
        <v>10</v>
      </c>
      <c r="AI18" s="53">
        <f t="shared" si="28"/>
        <v>6.577460408256286E-2</v>
      </c>
      <c r="AJ18" s="25">
        <f t="shared" si="29"/>
        <v>-2.286288295950456E-2</v>
      </c>
      <c r="AK18" s="52">
        <f t="shared" si="32"/>
        <v>9.1080469347332382E-2</v>
      </c>
      <c r="AL18" s="2">
        <f t="shared" si="30"/>
        <v>4.4664063490130225E-2</v>
      </c>
      <c r="AM18" s="167">
        <f t="shared" si="31"/>
        <v>5.9833210483882203E-2</v>
      </c>
    </row>
    <row r="19" spans="2:39" x14ac:dyDescent="0.25">
      <c r="B19" s="33" t="s">
        <v>4</v>
      </c>
      <c r="C19" s="43"/>
      <c r="D19" s="43" t="s">
        <v>197</v>
      </c>
      <c r="E19" s="7" t="s">
        <v>165</v>
      </c>
      <c r="F19" s="8"/>
      <c r="G19" s="48"/>
      <c r="H19" s="48">
        <v>6200000000</v>
      </c>
      <c r="I19" s="16">
        <v>7500000000</v>
      </c>
      <c r="J19" s="17"/>
      <c r="K19" s="1">
        <f t="shared" si="16"/>
        <v>6850000000</v>
      </c>
      <c r="L19" s="53"/>
      <c r="M19" s="53">
        <f t="shared" si="24"/>
        <v>9.7923916894982543</v>
      </c>
      <c r="N19" s="53">
        <f t="shared" si="17"/>
        <v>9.8750612633917001</v>
      </c>
      <c r="O19" s="53"/>
      <c r="P19" s="2">
        <f t="shared" si="18"/>
        <v>9.8337264764449763</v>
      </c>
      <c r="Q19" s="56">
        <f t="shared" si="19"/>
        <v>5.8456216297857869E-2</v>
      </c>
      <c r="S19" s="33" t="s">
        <v>4</v>
      </c>
      <c r="T19" s="94">
        <v>9083333333.333334</v>
      </c>
      <c r="U19" s="48">
        <v>6200000000</v>
      </c>
      <c r="V19" s="16">
        <v>7500000000</v>
      </c>
      <c r="W19" s="17"/>
      <c r="X19" s="53">
        <f t="shared" si="20"/>
        <v>68.256880733944953</v>
      </c>
      <c r="Y19" s="25">
        <f t="shared" si="21"/>
        <v>82.568807339449535</v>
      </c>
      <c r="Z19" s="52"/>
      <c r="AA19" s="2">
        <f t="shared" si="25"/>
        <v>75.412844036697237</v>
      </c>
      <c r="AB19" s="56">
        <f t="shared" si="26"/>
        <v>10.120060354596456</v>
      </c>
      <c r="AD19" s="175" t="s">
        <v>4</v>
      </c>
      <c r="AE19" s="182">
        <f t="shared" si="27"/>
        <v>9.9582452518929987</v>
      </c>
      <c r="AF19" s="53">
        <f t="shared" si="23"/>
        <v>9.7923916894982543</v>
      </c>
      <c r="AG19" s="25">
        <f t="shared" si="23"/>
        <v>9.8750612633917001</v>
      </c>
      <c r="AH19" s="26"/>
      <c r="AI19" s="53">
        <f t="shared" si="28"/>
        <v>0.16585356239474436</v>
      </c>
      <c r="AJ19" s="25">
        <f t="shared" si="29"/>
        <v>8.31839885012986E-2</v>
      </c>
      <c r="AK19" s="52"/>
      <c r="AL19" s="2">
        <f t="shared" si="30"/>
        <v>0.12451877544802148</v>
      </c>
      <c r="AM19" s="167">
        <f t="shared" si="31"/>
        <v>5.8456216297857841E-2</v>
      </c>
    </row>
    <row r="20" spans="2:39" ht="15.75" thickBot="1" x14ac:dyDescent="0.3">
      <c r="B20" s="34" t="s">
        <v>5</v>
      </c>
      <c r="C20" s="44"/>
      <c r="D20" s="44" t="s">
        <v>173</v>
      </c>
      <c r="E20" s="10" t="s">
        <v>80</v>
      </c>
      <c r="F20" s="11"/>
      <c r="G20" s="49"/>
      <c r="H20" s="49">
        <v>3250000000</v>
      </c>
      <c r="I20" s="19">
        <v>3500000000</v>
      </c>
      <c r="J20" s="20"/>
      <c r="K20" s="36">
        <f t="shared" si="16"/>
        <v>3375000000</v>
      </c>
      <c r="L20" s="54"/>
      <c r="M20" s="54">
        <f t="shared" si="24"/>
        <v>9.5118833609788744</v>
      </c>
      <c r="N20" s="54">
        <f t="shared" si="17"/>
        <v>9.5440680443502757</v>
      </c>
      <c r="O20" s="54"/>
      <c r="P20" s="31">
        <f>AVERAGE(L20:O20)</f>
        <v>9.5279757026645751</v>
      </c>
      <c r="Q20" s="57">
        <f t="shared" si="19"/>
        <v>2.2758007862259729E-2</v>
      </c>
      <c r="S20" s="34" t="s">
        <v>5</v>
      </c>
      <c r="T20" s="95">
        <v>5066666666.666667</v>
      </c>
      <c r="U20" s="49">
        <v>3250000000</v>
      </c>
      <c r="V20" s="19">
        <v>3500000000</v>
      </c>
      <c r="W20" s="20"/>
      <c r="X20" s="54">
        <f t="shared" si="20"/>
        <v>64.14473684210526</v>
      </c>
      <c r="Y20" s="28">
        <f t="shared" si="21"/>
        <v>69.078947368421055</v>
      </c>
      <c r="Z20" s="52"/>
      <c r="AA20" s="31">
        <f t="shared" si="25"/>
        <v>66.61184210526315</v>
      </c>
      <c r="AB20" s="57">
        <f t="shared" si="26"/>
        <v>3.4890137229599421</v>
      </c>
      <c r="AD20" s="177" t="s">
        <v>5</v>
      </c>
      <c r="AE20" s="183">
        <f t="shared" si="27"/>
        <v>9.70472233322511</v>
      </c>
      <c r="AF20" s="54">
        <f t="shared" si="23"/>
        <v>9.5118833609788744</v>
      </c>
      <c r="AG20" s="28">
        <f t="shared" si="23"/>
        <v>9.5440680443502757</v>
      </c>
      <c r="AH20" s="29"/>
      <c r="AI20" s="54">
        <f t="shared" si="28"/>
        <v>0.19283897224623558</v>
      </c>
      <c r="AJ20" s="28">
        <f t="shared" si="29"/>
        <v>0.16065428887483435</v>
      </c>
      <c r="AK20" s="52"/>
      <c r="AL20" s="31">
        <f t="shared" si="30"/>
        <v>0.17674663056053497</v>
      </c>
      <c r="AM20" s="168">
        <f t="shared" si="31"/>
        <v>2.2758007862259729E-2</v>
      </c>
    </row>
    <row r="21" spans="2:39" ht="18" thickBot="1" x14ac:dyDescent="0.3">
      <c r="B21" s="207" t="s">
        <v>52</v>
      </c>
      <c r="C21" s="208"/>
      <c r="D21" s="208"/>
      <c r="E21" s="208"/>
      <c r="F21" s="208"/>
      <c r="G21" s="208"/>
      <c r="H21" s="208"/>
      <c r="I21" s="208"/>
      <c r="J21" s="208"/>
      <c r="K21" s="208"/>
      <c r="L21" s="208"/>
      <c r="M21" s="208"/>
      <c r="N21" s="208"/>
      <c r="O21" s="208"/>
      <c r="P21" s="208"/>
      <c r="Q21" s="209"/>
      <c r="S21" s="207" t="s">
        <v>52</v>
      </c>
      <c r="T21" s="208"/>
      <c r="U21" s="208"/>
      <c r="V21" s="208"/>
      <c r="W21" s="208"/>
      <c r="X21" s="208"/>
      <c r="Y21" s="208"/>
      <c r="Z21" s="208"/>
      <c r="AA21" s="208"/>
      <c r="AB21" s="209"/>
      <c r="AD21" s="233" t="s">
        <v>52</v>
      </c>
      <c r="AE21" s="234"/>
      <c r="AF21" s="234"/>
      <c r="AG21" s="234"/>
      <c r="AH21" s="234"/>
      <c r="AI21" s="234"/>
      <c r="AJ21" s="234"/>
      <c r="AK21" s="234"/>
      <c r="AL21" s="234"/>
      <c r="AM21" s="235"/>
    </row>
    <row r="22" spans="2:39" ht="15.75" customHeight="1" thickBot="1" x14ac:dyDescent="0.3">
      <c r="B22" s="198" t="s">
        <v>48</v>
      </c>
      <c r="C22" s="206" t="s">
        <v>7</v>
      </c>
      <c r="D22" s="206"/>
      <c r="E22" s="206"/>
      <c r="F22" s="190"/>
      <c r="G22" s="206" t="s">
        <v>6</v>
      </c>
      <c r="H22" s="206"/>
      <c r="I22" s="206"/>
      <c r="J22" s="190"/>
      <c r="K22" s="202" t="s">
        <v>44</v>
      </c>
      <c r="L22" s="203" t="s">
        <v>46</v>
      </c>
      <c r="M22" s="204"/>
      <c r="N22" s="204"/>
      <c r="O22" s="205"/>
      <c r="P22" s="202" t="s">
        <v>47</v>
      </c>
      <c r="Q22" s="190" t="s">
        <v>45</v>
      </c>
      <c r="S22" s="198" t="s">
        <v>48</v>
      </c>
      <c r="T22" s="248" t="s">
        <v>44</v>
      </c>
      <c r="U22" s="206" t="s">
        <v>6</v>
      </c>
      <c r="V22" s="206"/>
      <c r="W22" s="190"/>
      <c r="X22" s="203" t="s">
        <v>193</v>
      </c>
      <c r="Y22" s="204"/>
      <c r="Z22" s="205"/>
      <c r="AA22" s="200" t="s">
        <v>195</v>
      </c>
      <c r="AB22" s="246" t="s">
        <v>196</v>
      </c>
      <c r="AD22" s="236" t="s">
        <v>48</v>
      </c>
      <c r="AE22" s="224" t="s">
        <v>260</v>
      </c>
      <c r="AF22" s="226" t="s">
        <v>261</v>
      </c>
      <c r="AG22" s="227"/>
      <c r="AH22" s="228"/>
      <c r="AI22" s="226" t="s">
        <v>262</v>
      </c>
      <c r="AJ22" s="227"/>
      <c r="AK22" s="228"/>
      <c r="AL22" s="229" t="s">
        <v>195</v>
      </c>
      <c r="AM22" s="231" t="s">
        <v>196</v>
      </c>
    </row>
    <row r="23" spans="2:39" ht="15.75" thickBot="1" x14ac:dyDescent="0.3">
      <c r="B23" s="199"/>
      <c r="C23" s="37">
        <v>-5</v>
      </c>
      <c r="D23" s="61">
        <v>-6</v>
      </c>
      <c r="E23" s="38">
        <v>-7</v>
      </c>
      <c r="F23" s="39">
        <v>-8</v>
      </c>
      <c r="G23" s="37">
        <v>-5</v>
      </c>
      <c r="H23" s="61">
        <v>-6</v>
      </c>
      <c r="I23" s="38">
        <v>-7</v>
      </c>
      <c r="J23" s="39">
        <v>-8</v>
      </c>
      <c r="K23" s="201"/>
      <c r="L23" s="37">
        <v>-5</v>
      </c>
      <c r="M23" s="61">
        <v>-6</v>
      </c>
      <c r="N23" s="38">
        <v>-7</v>
      </c>
      <c r="O23" s="39">
        <v>-8</v>
      </c>
      <c r="P23" s="201"/>
      <c r="Q23" s="191"/>
      <c r="S23" s="199"/>
      <c r="T23" s="249"/>
      <c r="U23" s="61" t="s">
        <v>190</v>
      </c>
      <c r="V23" s="38" t="s">
        <v>191</v>
      </c>
      <c r="W23" s="39" t="s">
        <v>192</v>
      </c>
      <c r="X23" s="37" t="s">
        <v>190</v>
      </c>
      <c r="Y23" s="38" t="s">
        <v>191</v>
      </c>
      <c r="Z23" s="39" t="s">
        <v>192</v>
      </c>
      <c r="AA23" s="201"/>
      <c r="AB23" s="247"/>
      <c r="AD23" s="223"/>
      <c r="AE23" s="225"/>
      <c r="AF23" s="179" t="s">
        <v>190</v>
      </c>
      <c r="AG23" s="171" t="s">
        <v>191</v>
      </c>
      <c r="AH23" s="172" t="s">
        <v>192</v>
      </c>
      <c r="AI23" s="170" t="s">
        <v>190</v>
      </c>
      <c r="AJ23" s="171" t="s">
        <v>191</v>
      </c>
      <c r="AK23" s="172" t="s">
        <v>192</v>
      </c>
      <c r="AL23" s="230"/>
      <c r="AM23" s="232"/>
    </row>
    <row r="24" spans="2:39" x14ac:dyDescent="0.25">
      <c r="B24" s="65" t="s">
        <v>0</v>
      </c>
      <c r="C24" s="40"/>
      <c r="D24" s="40" t="s">
        <v>213</v>
      </c>
      <c r="E24" s="41" t="s">
        <v>91</v>
      </c>
      <c r="F24" s="42"/>
      <c r="G24" s="45"/>
      <c r="H24" s="45">
        <v>9100000000</v>
      </c>
      <c r="I24" s="46">
        <v>9500000000</v>
      </c>
      <c r="J24" s="47"/>
      <c r="K24" s="35">
        <f>AVERAGE(H24:J24)</f>
        <v>9300000000</v>
      </c>
      <c r="L24" s="50"/>
      <c r="M24" s="50">
        <f>LOG(H24)</f>
        <v>9.9590413923210939</v>
      </c>
      <c r="N24" s="50">
        <f t="shared" ref="N24:N29" si="33">LOG(I24)</f>
        <v>9.9777236052888476</v>
      </c>
      <c r="O24" s="50"/>
      <c r="P24" s="30">
        <f>AVERAGE(M24:O24)</f>
        <v>9.9683824988049707</v>
      </c>
      <c r="Q24" s="55">
        <f>STDEV(M24:O24)</f>
        <v>1.3210319477069925E-2</v>
      </c>
      <c r="S24" s="65" t="s">
        <v>0</v>
      </c>
      <c r="T24" s="93">
        <v>9533333333.333334</v>
      </c>
      <c r="U24" s="45">
        <v>9100000000</v>
      </c>
      <c r="V24" s="46">
        <v>9500000000</v>
      </c>
      <c r="W24" s="47"/>
      <c r="X24" s="50">
        <f t="shared" ref="X24:X29" si="34">(U24/T24)*100</f>
        <v>95.454545454545453</v>
      </c>
      <c r="Y24" s="51">
        <f t="shared" ref="Y24:Y29" si="35">(V24/T24)*100</f>
        <v>99.650349650349639</v>
      </c>
      <c r="Z24" s="52"/>
      <c r="AA24" s="30">
        <f>AVERAGE(X24:Z24)</f>
        <v>97.552447552447546</v>
      </c>
      <c r="AB24" s="55">
        <f>STDEV(X24:Z24)</f>
        <v>2.9668815993841084</v>
      </c>
      <c r="AD24" s="180" t="s">
        <v>0</v>
      </c>
      <c r="AE24" s="181">
        <f>LOG(T24)</f>
        <v>9.979244778409381</v>
      </c>
      <c r="AF24" s="50">
        <f t="shared" ref="AF24:AG29" si="36">LOG(U24)</f>
        <v>9.9590413923210939</v>
      </c>
      <c r="AG24" s="51">
        <f t="shared" si="36"/>
        <v>9.9777236052888476</v>
      </c>
      <c r="AH24" s="52"/>
      <c r="AI24" s="50">
        <f>AE24-AF24</f>
        <v>2.020338608828709E-2</v>
      </c>
      <c r="AJ24" s="51">
        <f>AE24-AG24</f>
        <v>1.5211731205333479E-3</v>
      </c>
      <c r="AK24" s="52"/>
      <c r="AL24" s="30">
        <f>AVERAGE(AI24:AK24)</f>
        <v>1.0862279604410219E-2</v>
      </c>
      <c r="AM24" s="169">
        <f>STDEV(AI24:AK24)</f>
        <v>1.3210319477069927E-2</v>
      </c>
    </row>
    <row r="25" spans="2:39" x14ac:dyDescent="0.25">
      <c r="B25" s="33" t="s">
        <v>1</v>
      </c>
      <c r="C25" s="43"/>
      <c r="D25" s="43" t="s">
        <v>214</v>
      </c>
      <c r="E25" s="7" t="s">
        <v>189</v>
      </c>
      <c r="F25" s="8"/>
      <c r="G25" s="48"/>
      <c r="H25" s="48">
        <v>8100000000</v>
      </c>
      <c r="I25" s="16">
        <v>8000000000</v>
      </c>
      <c r="J25" s="17"/>
      <c r="K25" s="1">
        <f t="shared" ref="K25:K29" si="37">AVERAGE(H25:J25)</f>
        <v>8050000000</v>
      </c>
      <c r="L25" s="53"/>
      <c r="M25" s="53">
        <f t="shared" ref="M25:M29" si="38">LOG(H25)</f>
        <v>9.9084850188786504</v>
      </c>
      <c r="N25" s="25">
        <f t="shared" si="33"/>
        <v>9.9030899869919438</v>
      </c>
      <c r="O25" s="26"/>
      <c r="P25" s="2">
        <f t="shared" ref="P25:P29" si="39">AVERAGE(M25:O25)</f>
        <v>9.9057875029352971</v>
      </c>
      <c r="Q25" s="56">
        <f t="shared" ref="Q25:Q29" si="40">STDEV(M25:O25)</f>
        <v>3.8148636318079236E-3</v>
      </c>
      <c r="S25" s="33" t="s">
        <v>1</v>
      </c>
      <c r="T25" s="94">
        <v>8500000000</v>
      </c>
      <c r="U25" s="48">
        <v>8100000000</v>
      </c>
      <c r="V25" s="16">
        <v>8000000000</v>
      </c>
      <c r="W25" s="17"/>
      <c r="X25" s="53">
        <f t="shared" si="34"/>
        <v>95.294117647058812</v>
      </c>
      <c r="Y25" s="25">
        <f t="shared" si="35"/>
        <v>94.117647058823522</v>
      </c>
      <c r="Z25" s="26"/>
      <c r="AA25" s="2">
        <f t="shared" ref="AA25:AA29" si="41">AVERAGE(X25:Z25)</f>
        <v>94.70588235294116</v>
      </c>
      <c r="AB25" s="56">
        <f t="shared" ref="AB25:AB29" si="42">STDEV(X25:Z25)</f>
        <v>0.83189033080770003</v>
      </c>
      <c r="AD25" s="175" t="s">
        <v>1</v>
      </c>
      <c r="AE25" s="182">
        <f t="shared" ref="AE25:AE28" si="43">LOG(T25)</f>
        <v>9.9294189257142929</v>
      </c>
      <c r="AF25" s="53">
        <f t="shared" si="36"/>
        <v>9.9084850188786504</v>
      </c>
      <c r="AG25" s="25">
        <f t="shared" si="36"/>
        <v>9.9030899869919438</v>
      </c>
      <c r="AH25" s="26"/>
      <c r="AI25" s="53">
        <f t="shared" ref="AI25:AI29" si="44">AE25-AF25</f>
        <v>2.0933906835642446E-2</v>
      </c>
      <c r="AJ25" s="25">
        <f t="shared" ref="AJ25:AJ29" si="45">AE25-AG25</f>
        <v>2.6328938722349093E-2</v>
      </c>
      <c r="AK25" s="26"/>
      <c r="AL25" s="2">
        <f t="shared" ref="AL25:AL29" si="46">AVERAGE(AI25:AK25)</f>
        <v>2.363142277899577E-2</v>
      </c>
      <c r="AM25" s="167">
        <f t="shared" ref="AM25:AM29" si="47">STDEV(AI25:AK25)</f>
        <v>3.8148636318079236E-3</v>
      </c>
    </row>
    <row r="26" spans="2:39" x14ac:dyDescent="0.25">
      <c r="B26" s="33" t="s">
        <v>2</v>
      </c>
      <c r="C26" s="43"/>
      <c r="D26" s="43" t="s">
        <v>186</v>
      </c>
      <c r="E26" s="7" t="s">
        <v>68</v>
      </c>
      <c r="F26" s="8"/>
      <c r="G26" s="48"/>
      <c r="H26" s="48">
        <v>4700000000</v>
      </c>
      <c r="I26" s="16">
        <v>5000000000</v>
      </c>
      <c r="J26" s="17"/>
      <c r="K26" s="1">
        <f t="shared" si="37"/>
        <v>4850000000</v>
      </c>
      <c r="L26" s="53"/>
      <c r="M26" s="53">
        <f t="shared" si="38"/>
        <v>9.672097857935718</v>
      </c>
      <c r="N26" s="25">
        <f t="shared" si="33"/>
        <v>9.6989700043360187</v>
      </c>
      <c r="O26" s="26"/>
      <c r="P26" s="2">
        <f t="shared" si="39"/>
        <v>9.6855339311358684</v>
      </c>
      <c r="Q26" s="56">
        <f t="shared" si="40"/>
        <v>1.9001476944690354E-2</v>
      </c>
      <c r="S26" s="33" t="s">
        <v>2</v>
      </c>
      <c r="T26" s="94">
        <v>5633333333.333333</v>
      </c>
      <c r="U26" s="48">
        <v>4700000000</v>
      </c>
      <c r="V26" s="16">
        <v>5000000000</v>
      </c>
      <c r="W26" s="17"/>
      <c r="X26" s="53">
        <f t="shared" si="34"/>
        <v>83.431952662721898</v>
      </c>
      <c r="Y26" s="25">
        <f t="shared" si="35"/>
        <v>88.757396449704146</v>
      </c>
      <c r="Z26" s="26"/>
      <c r="AA26" s="2">
        <f t="shared" si="41"/>
        <v>86.094674556213022</v>
      </c>
      <c r="AB26" s="56">
        <f t="shared" si="42"/>
        <v>3.7656574146029156</v>
      </c>
      <c r="AD26" s="175" t="s">
        <v>2</v>
      </c>
      <c r="AE26" s="182">
        <f t="shared" si="43"/>
        <v>9.7507654498940113</v>
      </c>
      <c r="AF26" s="53">
        <f t="shared" si="36"/>
        <v>9.672097857935718</v>
      </c>
      <c r="AG26" s="25">
        <f t="shared" si="36"/>
        <v>9.6989700043360187</v>
      </c>
      <c r="AH26" s="26"/>
      <c r="AI26" s="53">
        <f t="shared" si="44"/>
        <v>7.8667591958293315E-2</v>
      </c>
      <c r="AJ26" s="25">
        <f t="shared" si="45"/>
        <v>5.1795445557992537E-2</v>
      </c>
      <c r="AK26" s="26"/>
      <c r="AL26" s="2">
        <f t="shared" si="46"/>
        <v>6.5231518758142926E-2</v>
      </c>
      <c r="AM26" s="167">
        <f t="shared" si="47"/>
        <v>1.9001476944690336E-2</v>
      </c>
    </row>
    <row r="27" spans="2:39" x14ac:dyDescent="0.25">
      <c r="B27" s="33" t="s">
        <v>3</v>
      </c>
      <c r="C27" s="43"/>
      <c r="D27" s="43" t="s">
        <v>187</v>
      </c>
      <c r="E27" s="7" t="s">
        <v>68</v>
      </c>
      <c r="F27" s="8"/>
      <c r="G27" s="48"/>
      <c r="H27" s="48">
        <v>4800000000</v>
      </c>
      <c r="I27" s="16">
        <v>5000000000</v>
      </c>
      <c r="J27" s="17"/>
      <c r="K27" s="1">
        <f t="shared" si="37"/>
        <v>4900000000</v>
      </c>
      <c r="L27" s="53" t="s">
        <v>128</v>
      </c>
      <c r="M27" s="53">
        <f t="shared" si="38"/>
        <v>9.6812412373755876</v>
      </c>
      <c r="N27" s="25">
        <f t="shared" si="33"/>
        <v>9.6989700043360187</v>
      </c>
      <c r="O27" s="26"/>
      <c r="P27" s="2">
        <f t="shared" si="39"/>
        <v>9.6901056208558032</v>
      </c>
      <c r="Q27" s="56">
        <f t="shared" si="40"/>
        <v>1.2536131339796868E-2</v>
      </c>
      <c r="S27" s="33" t="s">
        <v>3</v>
      </c>
      <c r="T27" s="94">
        <v>5750000000</v>
      </c>
      <c r="U27" s="48">
        <v>4800000000</v>
      </c>
      <c r="V27" s="16">
        <v>5000000000</v>
      </c>
      <c r="W27" s="17"/>
      <c r="X27" s="53">
        <f t="shared" si="34"/>
        <v>83.478260869565219</v>
      </c>
      <c r="Y27" s="25">
        <f t="shared" si="35"/>
        <v>86.956521739130437</v>
      </c>
      <c r="Z27" s="26"/>
      <c r="AA27" s="2">
        <f t="shared" si="41"/>
        <v>85.217391304347828</v>
      </c>
      <c r="AB27" s="56">
        <f t="shared" si="42"/>
        <v>2.4595018476053836</v>
      </c>
      <c r="AD27" s="175" t="s">
        <v>3</v>
      </c>
      <c r="AE27" s="182">
        <f t="shared" si="43"/>
        <v>9.7596678446896306</v>
      </c>
      <c r="AF27" s="53">
        <f t="shared" si="36"/>
        <v>9.6812412373755876</v>
      </c>
      <c r="AG27" s="25">
        <f t="shared" si="36"/>
        <v>9.6989700043360187</v>
      </c>
      <c r="AH27" s="26"/>
      <c r="AI27" s="53">
        <f t="shared" si="44"/>
        <v>7.842660731404294E-2</v>
      </c>
      <c r="AJ27" s="25">
        <f t="shared" si="45"/>
        <v>6.0697840353611809E-2</v>
      </c>
      <c r="AK27" s="26"/>
      <c r="AL27" s="2">
        <f t="shared" si="46"/>
        <v>6.9562223833827375E-2</v>
      </c>
      <c r="AM27" s="167">
        <f t="shared" si="47"/>
        <v>1.2536131339796874E-2</v>
      </c>
    </row>
    <row r="28" spans="2:39" x14ac:dyDescent="0.25">
      <c r="B28" s="33" t="s">
        <v>4</v>
      </c>
      <c r="C28" s="43"/>
      <c r="D28" s="43" t="s">
        <v>215</v>
      </c>
      <c r="E28" s="7" t="s">
        <v>20</v>
      </c>
      <c r="F28" s="8"/>
      <c r="G28" s="48"/>
      <c r="H28" s="48">
        <v>3350000000</v>
      </c>
      <c r="I28" s="16">
        <v>3000000000</v>
      </c>
      <c r="J28" s="17"/>
      <c r="K28" s="1">
        <f t="shared" si="37"/>
        <v>3175000000</v>
      </c>
      <c r="L28" s="53"/>
      <c r="M28" s="53">
        <f t="shared" si="38"/>
        <v>9.5250448070368456</v>
      </c>
      <c r="N28" s="25">
        <f t="shared" si="33"/>
        <v>9.4771212547196626</v>
      </c>
      <c r="O28" s="26"/>
      <c r="P28" s="2">
        <f t="shared" si="39"/>
        <v>9.5010830308782541</v>
      </c>
      <c r="Q28" s="56">
        <f t="shared" si="40"/>
        <v>3.388706882202841E-2</v>
      </c>
      <c r="S28" s="33" t="s">
        <v>4</v>
      </c>
      <c r="T28" s="94">
        <v>4700000000</v>
      </c>
      <c r="U28" s="48">
        <v>3350000000</v>
      </c>
      <c r="V28" s="16">
        <v>3000000000</v>
      </c>
      <c r="W28" s="17"/>
      <c r="X28" s="53">
        <f t="shared" si="34"/>
        <v>71.276595744680847</v>
      </c>
      <c r="Y28" s="25">
        <f t="shared" si="35"/>
        <v>63.829787234042556</v>
      </c>
      <c r="Z28" s="26"/>
      <c r="AA28" s="2">
        <f t="shared" si="41"/>
        <v>67.553191489361694</v>
      </c>
      <c r="AB28" s="56">
        <f t="shared" si="42"/>
        <v>5.2656887960700303</v>
      </c>
      <c r="AD28" s="175" t="s">
        <v>4</v>
      </c>
      <c r="AE28" s="182">
        <f t="shared" si="43"/>
        <v>9.672097857935718</v>
      </c>
      <c r="AF28" s="53">
        <f t="shared" si="36"/>
        <v>9.5250448070368456</v>
      </c>
      <c r="AG28" s="25">
        <f t="shared" si="36"/>
        <v>9.4771212547196626</v>
      </c>
      <c r="AH28" s="26"/>
      <c r="AI28" s="53">
        <f t="shared" si="44"/>
        <v>0.14705305089887233</v>
      </c>
      <c r="AJ28" s="25">
        <f t="shared" si="45"/>
        <v>0.19497660321605537</v>
      </c>
      <c r="AK28" s="26"/>
      <c r="AL28" s="2">
        <f t="shared" si="46"/>
        <v>0.17101482705746385</v>
      </c>
      <c r="AM28" s="167">
        <f t="shared" si="47"/>
        <v>3.3887068822028452E-2</v>
      </c>
    </row>
    <row r="29" spans="2:39" ht="15.75" thickBot="1" x14ac:dyDescent="0.3">
      <c r="B29" s="34" t="s">
        <v>5</v>
      </c>
      <c r="C29" s="44"/>
      <c r="D29" s="44" t="s">
        <v>216</v>
      </c>
      <c r="E29" s="10" t="s">
        <v>80</v>
      </c>
      <c r="F29" s="11"/>
      <c r="G29" s="49"/>
      <c r="H29" s="49">
        <v>3800000000</v>
      </c>
      <c r="I29" s="19">
        <v>3500000000</v>
      </c>
      <c r="J29" s="20"/>
      <c r="K29" s="36">
        <f t="shared" si="37"/>
        <v>3650000000</v>
      </c>
      <c r="L29" s="54"/>
      <c r="M29" s="54">
        <f t="shared" si="38"/>
        <v>9.5797835966168101</v>
      </c>
      <c r="N29" s="28">
        <f t="shared" si="33"/>
        <v>9.5440680443502757</v>
      </c>
      <c r="O29" s="29"/>
      <c r="P29" s="31">
        <f t="shared" si="39"/>
        <v>9.5619258204835429</v>
      </c>
      <c r="Q29" s="57">
        <f t="shared" si="40"/>
        <v>2.5254709201489072E-2</v>
      </c>
      <c r="S29" s="34" t="s">
        <v>5</v>
      </c>
      <c r="T29" s="95">
        <v>3775000000</v>
      </c>
      <c r="U29" s="49">
        <v>3800000000</v>
      </c>
      <c r="V29" s="19">
        <v>3500000000</v>
      </c>
      <c r="W29" s="20"/>
      <c r="X29" s="54">
        <f t="shared" si="34"/>
        <v>100.66225165562915</v>
      </c>
      <c r="Y29" s="28">
        <f t="shared" si="35"/>
        <v>92.715231788079464</v>
      </c>
      <c r="Z29" s="29"/>
      <c r="AA29" s="31">
        <f t="shared" si="41"/>
        <v>96.688741721854313</v>
      </c>
      <c r="AB29" s="57">
        <f t="shared" si="42"/>
        <v>5.6193916385686009</v>
      </c>
      <c r="AD29" s="177" t="s">
        <v>5</v>
      </c>
      <c r="AE29" s="183">
        <f>LOG(T29)</f>
        <v>9.5769169559652063</v>
      </c>
      <c r="AF29" s="54">
        <f t="shared" si="36"/>
        <v>9.5797835966168101</v>
      </c>
      <c r="AG29" s="28">
        <f t="shared" si="36"/>
        <v>9.5440680443502757</v>
      </c>
      <c r="AH29" s="29"/>
      <c r="AI29" s="54">
        <f t="shared" si="44"/>
        <v>-2.8666406516038023E-3</v>
      </c>
      <c r="AJ29" s="28">
        <f t="shared" si="45"/>
        <v>3.2848911614930643E-2</v>
      </c>
      <c r="AK29" s="29"/>
      <c r="AL29" s="31">
        <f t="shared" si="46"/>
        <v>1.499113548166342E-2</v>
      </c>
      <c r="AM29" s="168">
        <f t="shared" si="47"/>
        <v>2.5254709201489076E-2</v>
      </c>
    </row>
    <row r="30" spans="2:39" ht="18" thickBot="1" x14ac:dyDescent="0.3">
      <c r="AD30" s="219" t="s">
        <v>244</v>
      </c>
      <c r="AE30" s="220"/>
      <c r="AF30" s="220"/>
      <c r="AG30" s="220"/>
      <c r="AH30" s="220"/>
      <c r="AI30" s="220"/>
      <c r="AJ30" s="220"/>
      <c r="AK30" s="220"/>
      <c r="AL30" s="220"/>
      <c r="AM30" s="221"/>
    </row>
    <row r="31" spans="2:39" ht="15.75" thickBot="1" x14ac:dyDescent="0.3">
      <c r="AD31" s="222" t="s">
        <v>48</v>
      </c>
      <c r="AE31" s="224" t="s">
        <v>260</v>
      </c>
      <c r="AF31" s="226" t="s">
        <v>261</v>
      </c>
      <c r="AG31" s="227"/>
      <c r="AH31" s="228"/>
      <c r="AI31" s="226" t="s">
        <v>262</v>
      </c>
      <c r="AJ31" s="227"/>
      <c r="AK31" s="228"/>
      <c r="AL31" s="229" t="s">
        <v>195</v>
      </c>
      <c r="AM31" s="231" t="s">
        <v>196</v>
      </c>
    </row>
    <row r="32" spans="2:39" ht="15.75" thickBot="1" x14ac:dyDescent="0.3">
      <c r="AD32" s="223"/>
      <c r="AE32" s="225"/>
      <c r="AF32" s="179" t="s">
        <v>190</v>
      </c>
      <c r="AG32" s="171" t="s">
        <v>191</v>
      </c>
      <c r="AH32" s="172" t="s">
        <v>192</v>
      </c>
      <c r="AI32" s="170" t="s">
        <v>190</v>
      </c>
      <c r="AJ32" s="171" t="s">
        <v>191</v>
      </c>
      <c r="AK32" s="172" t="s">
        <v>192</v>
      </c>
      <c r="AL32" s="230"/>
      <c r="AM32" s="232"/>
    </row>
    <row r="33" spans="11:39" x14ac:dyDescent="0.25">
      <c r="K33" t="s">
        <v>176</v>
      </c>
      <c r="AD33" s="173" t="s">
        <v>0</v>
      </c>
      <c r="AE33" s="185">
        <f>LOG(S38)</f>
        <v>9.9203842421783577</v>
      </c>
      <c r="AF33" s="21"/>
      <c r="AG33" s="22">
        <f t="shared" ref="AF33:AH38" si="48">LOG(U38)</f>
        <v>9.6812412373755876</v>
      </c>
      <c r="AH33" s="166">
        <f t="shared" si="48"/>
        <v>9.653212513775344</v>
      </c>
      <c r="AI33" s="111"/>
      <c r="AJ33" s="112">
        <f>AE33-AG33</f>
        <v>0.23914300480277006</v>
      </c>
      <c r="AK33" s="113">
        <f>AE33-AH33</f>
        <v>0.26717172840301373</v>
      </c>
      <c r="AL33" s="114">
        <f>AVERAGE(AI33:AK33)</f>
        <v>0.2531573666028919</v>
      </c>
      <c r="AM33" s="115">
        <f>STDEV(AI33:AK33)</f>
        <v>1.981930052573572E-2</v>
      </c>
    </row>
    <row r="34" spans="11:39" x14ac:dyDescent="0.25">
      <c r="AD34" s="175" t="s">
        <v>1</v>
      </c>
      <c r="AE34" s="186">
        <f t="shared" ref="AE34:AE38" si="49">LOG(S39)</f>
        <v>9.7993405494535821</v>
      </c>
      <c r="AF34" s="25"/>
      <c r="AG34" s="25">
        <f t="shared" si="48"/>
        <v>9.5440680443502757</v>
      </c>
      <c r="AH34" s="167">
        <f t="shared" si="48"/>
        <v>9.6020599913279625</v>
      </c>
      <c r="AI34" s="117"/>
      <c r="AJ34" s="118">
        <f t="shared" ref="AJ34:AJ38" si="50">AE34-AG34</f>
        <v>0.25527250510330646</v>
      </c>
      <c r="AK34" s="119">
        <f t="shared" ref="AK34:AK38" si="51">AE34-AH34</f>
        <v>0.19728055812561962</v>
      </c>
      <c r="AL34" s="120">
        <f t="shared" ref="AL34:AL38" si="52">AVERAGE(AI34:AK34)</f>
        <v>0.22627653161446304</v>
      </c>
      <c r="AM34" s="121">
        <f t="shared" ref="AM34:AM38" si="53">STDEV(AI34:AK34)</f>
        <v>4.1006498962132834E-2</v>
      </c>
    </row>
    <row r="35" spans="11:39" ht="15.75" thickBot="1" x14ac:dyDescent="0.3">
      <c r="S35" s="96" t="s">
        <v>207</v>
      </c>
      <c r="AD35" s="175" t="s">
        <v>2</v>
      </c>
      <c r="AE35" s="187">
        <f t="shared" si="49"/>
        <v>9.9867717342662452</v>
      </c>
      <c r="AF35" s="25"/>
      <c r="AG35" s="25">
        <f t="shared" si="48"/>
        <v>9.8450980400142569</v>
      </c>
      <c r="AH35" s="167">
        <f t="shared" si="48"/>
        <v>9.8129133566428557</v>
      </c>
      <c r="AI35" s="123"/>
      <c r="AJ35" s="124">
        <f t="shared" si="50"/>
        <v>0.14167369425198828</v>
      </c>
      <c r="AK35" s="125">
        <f t="shared" si="51"/>
        <v>0.17385837762338952</v>
      </c>
      <c r="AL35" s="126">
        <f t="shared" si="52"/>
        <v>0.1577660359376889</v>
      </c>
      <c r="AM35" s="126">
        <f t="shared" si="53"/>
        <v>2.2758007862259556E-2</v>
      </c>
    </row>
    <row r="36" spans="11:39" ht="15.75" thickBot="1" x14ac:dyDescent="0.3">
      <c r="Q36" s="243" t="s">
        <v>48</v>
      </c>
      <c r="R36" s="245"/>
      <c r="S36" s="255" t="s">
        <v>44</v>
      </c>
      <c r="T36" s="203" t="s">
        <v>6</v>
      </c>
      <c r="U36" s="204"/>
      <c r="V36" s="205"/>
      <c r="W36" s="203" t="s">
        <v>193</v>
      </c>
      <c r="X36" s="204"/>
      <c r="Y36" s="205"/>
      <c r="Z36" s="202" t="s">
        <v>195</v>
      </c>
      <c r="AA36" s="253" t="s">
        <v>196</v>
      </c>
      <c r="AD36" s="175" t="s">
        <v>3</v>
      </c>
      <c r="AE36" s="188">
        <f t="shared" si="49"/>
        <v>10.042706739056056</v>
      </c>
      <c r="AF36" s="24"/>
      <c r="AG36" s="25">
        <f t="shared" si="48"/>
        <v>9.7923916894982543</v>
      </c>
      <c r="AH36" s="167">
        <f t="shared" si="48"/>
        <v>9.7781512503836439</v>
      </c>
      <c r="AI36" s="123"/>
      <c r="AJ36" s="124">
        <f t="shared" si="50"/>
        <v>0.25031504955780193</v>
      </c>
      <c r="AK36" s="125">
        <f t="shared" si="51"/>
        <v>0.26455548867241241</v>
      </c>
      <c r="AL36" s="126">
        <f t="shared" si="52"/>
        <v>0.25743526911510717</v>
      </c>
      <c r="AM36" s="128">
        <f t="shared" si="53"/>
        <v>1.0069511065015226E-2</v>
      </c>
    </row>
    <row r="37" spans="11:39" ht="15" customHeight="1" thickBot="1" x14ac:dyDescent="0.3">
      <c r="Q37" s="254"/>
      <c r="R37" s="191"/>
      <c r="S37" s="249"/>
      <c r="T37" s="37" t="s">
        <v>190</v>
      </c>
      <c r="U37" s="38" t="s">
        <v>191</v>
      </c>
      <c r="V37" s="39" t="s">
        <v>192</v>
      </c>
      <c r="W37" s="37" t="s">
        <v>190</v>
      </c>
      <c r="X37" s="38" t="s">
        <v>191</v>
      </c>
      <c r="Y37" s="39" t="s">
        <v>192</v>
      </c>
      <c r="Z37" s="201"/>
      <c r="AA37" s="247"/>
      <c r="AD37" s="175" t="s">
        <v>4</v>
      </c>
      <c r="AE37" s="186">
        <f t="shared" si="49"/>
        <v>10.182794945350187</v>
      </c>
      <c r="AF37" s="25">
        <f t="shared" si="48"/>
        <v>8.9493900066449132</v>
      </c>
      <c r="AG37" s="25">
        <f t="shared" si="48"/>
        <v>8.9542425094393252</v>
      </c>
      <c r="AH37" s="167">
        <f t="shared" si="48"/>
        <v>9</v>
      </c>
      <c r="AI37" s="123">
        <f t="shared" ref="AI37:AI38" si="54">AE37-AF37</f>
        <v>1.2334049387052737</v>
      </c>
      <c r="AJ37" s="124">
        <f t="shared" si="50"/>
        <v>1.2285524359108617</v>
      </c>
      <c r="AK37" s="125">
        <f t="shared" si="51"/>
        <v>1.1827949453501869</v>
      </c>
      <c r="AL37" s="126">
        <f t="shared" si="52"/>
        <v>1.2149174399887741</v>
      </c>
      <c r="AM37" s="128">
        <f t="shared" si="53"/>
        <v>2.7924499855807462E-2</v>
      </c>
    </row>
    <row r="38" spans="11:39" ht="15.75" thickBot="1" x14ac:dyDescent="0.3">
      <c r="Q38" s="250" t="s">
        <v>244</v>
      </c>
      <c r="R38" s="32" t="s">
        <v>0</v>
      </c>
      <c r="S38" s="136">
        <v>8325000000</v>
      </c>
      <c r="T38" s="12"/>
      <c r="U38" s="13">
        <v>4800000000</v>
      </c>
      <c r="V38" s="137">
        <v>4500000000</v>
      </c>
      <c r="W38" s="111"/>
      <c r="X38" s="112">
        <f>(U38/S38)*100</f>
        <v>57.657657657657658</v>
      </c>
      <c r="Y38" s="113">
        <f>(V38/S38)*100</f>
        <v>54.054054054054056</v>
      </c>
      <c r="Z38" s="114">
        <f>AVERAGE(W38:Y38)</f>
        <v>55.855855855855857</v>
      </c>
      <c r="AA38" s="115">
        <f>STDEV(W38:Y38)</f>
        <v>2.5481325448163865</v>
      </c>
      <c r="AD38" s="177" t="s">
        <v>5</v>
      </c>
      <c r="AE38" s="189">
        <f t="shared" si="49"/>
        <v>10.149219112655381</v>
      </c>
      <c r="AF38" s="28">
        <f t="shared" si="48"/>
        <v>9.075546961392531</v>
      </c>
      <c r="AG38" s="28">
        <f t="shared" si="48"/>
        <v>9.2552725051033065</v>
      </c>
      <c r="AH38" s="168">
        <f t="shared" si="48"/>
        <v>9.1760912590556813</v>
      </c>
      <c r="AI38" s="130">
        <f t="shared" si="54"/>
        <v>1.0736721512628495</v>
      </c>
      <c r="AJ38" s="131">
        <f t="shared" si="50"/>
        <v>0.89394660755207411</v>
      </c>
      <c r="AK38" s="132">
        <f t="shared" si="51"/>
        <v>0.97312785359969922</v>
      </c>
      <c r="AL38" s="133">
        <f t="shared" si="52"/>
        <v>0.98024887080487433</v>
      </c>
      <c r="AM38" s="134">
        <f t="shared" si="53"/>
        <v>9.0074132968687312E-2</v>
      </c>
    </row>
    <row r="39" spans="11:39" x14ac:dyDescent="0.25">
      <c r="Q39" s="251"/>
      <c r="R39" s="33" t="s">
        <v>1</v>
      </c>
      <c r="S39" s="138">
        <v>6300000000</v>
      </c>
      <c r="T39" s="16"/>
      <c r="U39" s="16">
        <v>3500000000</v>
      </c>
      <c r="V39" s="139">
        <v>4000000000</v>
      </c>
      <c r="W39" s="117"/>
      <c r="X39" s="118">
        <f t="shared" ref="X39:X49" si="55">(U39/S39)*100</f>
        <v>55.555555555555557</v>
      </c>
      <c r="Y39" s="119">
        <f t="shared" ref="Y39:Y49" si="56">(V39/S39)*100</f>
        <v>63.492063492063487</v>
      </c>
      <c r="Z39" s="120">
        <f t="shared" ref="Z39:Z49" si="57">AVERAGE(W39:Y39)</f>
        <v>59.523809523809518</v>
      </c>
      <c r="AA39" s="121">
        <f t="shared" ref="AA39:AA49" si="58">STDEV(W39:Y39)</f>
        <v>5.6119585808456103</v>
      </c>
    </row>
    <row r="40" spans="11:39" x14ac:dyDescent="0.25">
      <c r="Q40" s="251"/>
      <c r="R40" s="33" t="s">
        <v>2</v>
      </c>
      <c r="S40" s="140">
        <v>9700000000</v>
      </c>
      <c r="T40" s="16"/>
      <c r="U40" s="16">
        <v>7000000000</v>
      </c>
      <c r="V40" s="139">
        <v>6500000000</v>
      </c>
      <c r="W40" s="123"/>
      <c r="X40" s="124">
        <f t="shared" si="55"/>
        <v>72.164948453608247</v>
      </c>
      <c r="Y40" s="125">
        <f t="shared" si="56"/>
        <v>67.010309278350505</v>
      </c>
      <c r="Z40" s="126">
        <f t="shared" si="57"/>
        <v>69.587628865979383</v>
      </c>
      <c r="AA40" s="126">
        <f t="shared" si="58"/>
        <v>3.6448803153945821</v>
      </c>
    </row>
    <row r="41" spans="11:39" x14ac:dyDescent="0.25">
      <c r="Q41" s="251"/>
      <c r="R41" s="33" t="s">
        <v>3</v>
      </c>
      <c r="S41" s="141">
        <v>11033333333.333334</v>
      </c>
      <c r="T41" s="15"/>
      <c r="U41" s="16">
        <v>6200000000</v>
      </c>
      <c r="V41" s="139">
        <v>6000000000</v>
      </c>
      <c r="W41" s="123"/>
      <c r="X41" s="124">
        <f t="shared" si="55"/>
        <v>56.19335347432024</v>
      </c>
      <c r="Y41" s="125">
        <f t="shared" si="56"/>
        <v>54.38066465256798</v>
      </c>
      <c r="Z41" s="126">
        <f t="shared" si="57"/>
        <v>55.28700906344411</v>
      </c>
      <c r="AA41" s="128">
        <f t="shared" si="58"/>
        <v>1.2817645580420765</v>
      </c>
    </row>
    <row r="42" spans="11:39" x14ac:dyDescent="0.25">
      <c r="Q42" s="251"/>
      <c r="R42" s="33" t="s">
        <v>4</v>
      </c>
      <c r="S42" s="138">
        <v>15233333333.333334</v>
      </c>
      <c r="T42" s="16">
        <v>890000000</v>
      </c>
      <c r="U42" s="16">
        <v>900000000</v>
      </c>
      <c r="V42" s="139">
        <v>1000000000</v>
      </c>
      <c r="W42" s="123">
        <f t="shared" ref="W42:W43" si="59">(T42/S42)*100</f>
        <v>5.8424507658643323</v>
      </c>
      <c r="X42" s="124">
        <f t="shared" si="55"/>
        <v>5.908096280087527</v>
      </c>
      <c r="Y42" s="125">
        <f t="shared" si="56"/>
        <v>6.5645514223194743</v>
      </c>
      <c r="Z42" s="126">
        <f t="shared" si="57"/>
        <v>6.1050328227571109</v>
      </c>
      <c r="AA42" s="128">
        <f t="shared" si="58"/>
        <v>0.39930607419900777</v>
      </c>
    </row>
    <row r="43" spans="11:39" ht="15" customHeight="1" thickBot="1" x14ac:dyDescent="0.3">
      <c r="Q43" s="252"/>
      <c r="R43" s="34" t="s">
        <v>5</v>
      </c>
      <c r="S43" s="142">
        <v>14100000000</v>
      </c>
      <c r="T43" s="19">
        <v>1190000000</v>
      </c>
      <c r="U43" s="19">
        <v>1800000000</v>
      </c>
      <c r="V43" s="143">
        <v>1500000000</v>
      </c>
      <c r="W43" s="130">
        <f t="shared" si="59"/>
        <v>8.4397163120567367</v>
      </c>
      <c r="X43" s="131">
        <f t="shared" si="55"/>
        <v>12.76595744680851</v>
      </c>
      <c r="Y43" s="132">
        <f t="shared" si="56"/>
        <v>10.638297872340425</v>
      </c>
      <c r="Z43" s="133">
        <f t="shared" si="57"/>
        <v>10.614657210401889</v>
      </c>
      <c r="AA43" s="134">
        <f t="shared" si="58"/>
        <v>2.1632174531649131</v>
      </c>
    </row>
    <row r="44" spans="11:39" x14ac:dyDescent="0.25">
      <c r="Q44" s="250" t="s">
        <v>247</v>
      </c>
      <c r="R44" s="32" t="s">
        <v>0</v>
      </c>
      <c r="S44" s="141">
        <v>1930000000</v>
      </c>
      <c r="T44" s="12"/>
      <c r="U44" s="13">
        <v>1125000000</v>
      </c>
      <c r="V44" s="14">
        <v>1150000000</v>
      </c>
      <c r="W44" s="111"/>
      <c r="X44" s="112">
        <f t="shared" si="55"/>
        <v>58.290155440414502</v>
      </c>
      <c r="Y44" s="149">
        <f t="shared" si="56"/>
        <v>59.585492227979273</v>
      </c>
      <c r="Z44" s="114">
        <f t="shared" si="57"/>
        <v>58.937823834196891</v>
      </c>
      <c r="AA44" s="115">
        <f t="shared" si="58"/>
        <v>0.91594142640744824</v>
      </c>
    </row>
    <row r="45" spans="11:39" x14ac:dyDescent="0.25">
      <c r="Q45" s="251"/>
      <c r="R45" s="33" t="s">
        <v>1</v>
      </c>
      <c r="S45" s="138">
        <v>2000000000</v>
      </c>
      <c r="T45" s="15"/>
      <c r="U45" s="16">
        <v>830000000</v>
      </c>
      <c r="V45" s="17">
        <v>850000000</v>
      </c>
      <c r="W45" s="123"/>
      <c r="X45" s="124">
        <f t="shared" si="55"/>
        <v>41.5</v>
      </c>
      <c r="Y45" s="149">
        <f t="shared" si="56"/>
        <v>42.5</v>
      </c>
      <c r="Z45" s="126">
        <f t="shared" si="57"/>
        <v>42</v>
      </c>
      <c r="AA45" s="128">
        <f t="shared" si="58"/>
        <v>0.70710678118654757</v>
      </c>
    </row>
    <row r="46" spans="11:39" x14ac:dyDescent="0.25">
      <c r="Q46" s="251"/>
      <c r="R46" s="33" t="s">
        <v>2</v>
      </c>
      <c r="S46" s="138">
        <v>402500000</v>
      </c>
      <c r="T46" s="15">
        <v>115000000</v>
      </c>
      <c r="U46" s="16">
        <v>170000000</v>
      </c>
      <c r="V46" s="17">
        <v>120000000</v>
      </c>
      <c r="W46" s="123">
        <f t="shared" ref="W46:W47" si="60">(T46/S46)*100</f>
        <v>28.571428571428569</v>
      </c>
      <c r="X46" s="124">
        <f t="shared" si="55"/>
        <v>42.236024844720497</v>
      </c>
      <c r="Y46" s="149">
        <f t="shared" si="56"/>
        <v>29.813664596273291</v>
      </c>
      <c r="Z46" s="126">
        <f t="shared" si="57"/>
        <v>33.54037267080745</v>
      </c>
      <c r="AA46" s="128">
        <f t="shared" si="58"/>
        <v>7.5562267457120873</v>
      </c>
    </row>
    <row r="47" spans="11:39" x14ac:dyDescent="0.25">
      <c r="Q47" s="251"/>
      <c r="R47" s="33" t="s">
        <v>3</v>
      </c>
      <c r="S47" s="138">
        <v>555000000</v>
      </c>
      <c r="T47" s="15">
        <v>207000000</v>
      </c>
      <c r="U47" s="16">
        <v>280000000</v>
      </c>
      <c r="V47" s="17">
        <v>250000000</v>
      </c>
      <c r="W47" s="123">
        <f t="shared" si="60"/>
        <v>37.297297297297298</v>
      </c>
      <c r="X47" s="124">
        <f t="shared" si="55"/>
        <v>50.450450450450447</v>
      </c>
      <c r="Y47" s="149">
        <f t="shared" si="56"/>
        <v>45.045045045045043</v>
      </c>
      <c r="Z47" s="126">
        <f t="shared" si="57"/>
        <v>44.264264264264263</v>
      </c>
      <c r="AA47" s="128">
        <f t="shared" si="58"/>
        <v>6.6112459822867482</v>
      </c>
    </row>
    <row r="48" spans="11:39" x14ac:dyDescent="0.25">
      <c r="Q48" s="251"/>
      <c r="R48" s="33" t="s">
        <v>4</v>
      </c>
      <c r="S48" s="138">
        <v>1273333333.3333333</v>
      </c>
      <c r="T48" s="144"/>
      <c r="U48" s="145">
        <v>375000000</v>
      </c>
      <c r="V48" s="146">
        <v>350000000</v>
      </c>
      <c r="W48" s="147"/>
      <c r="X48" s="148">
        <f t="shared" si="55"/>
        <v>29.450261780104714</v>
      </c>
      <c r="Y48" s="149">
        <f t="shared" si="56"/>
        <v>27.486910994764401</v>
      </c>
      <c r="Z48" s="150">
        <f t="shared" si="57"/>
        <v>28.468586387434556</v>
      </c>
      <c r="AA48" s="151">
        <f t="shared" si="58"/>
        <v>1.3882986541620694</v>
      </c>
    </row>
    <row r="49" spans="17:27" ht="15.75" thickBot="1" x14ac:dyDescent="0.3">
      <c r="Q49" s="252"/>
      <c r="R49" s="34" t="s">
        <v>5</v>
      </c>
      <c r="S49" s="142">
        <v>1426666666.6666667</v>
      </c>
      <c r="T49" s="152"/>
      <c r="U49" s="153">
        <v>275000000</v>
      </c>
      <c r="V49" s="154">
        <v>200000000</v>
      </c>
      <c r="W49" s="155"/>
      <c r="X49" s="156">
        <f t="shared" si="55"/>
        <v>19.275700934579437</v>
      </c>
      <c r="Y49" s="157">
        <f t="shared" si="56"/>
        <v>14.018691588785046</v>
      </c>
      <c r="Z49" s="158">
        <f t="shared" si="57"/>
        <v>16.64719626168224</v>
      </c>
      <c r="AA49" s="159">
        <f t="shared" si="58"/>
        <v>3.7172669571722845</v>
      </c>
    </row>
  </sheetData>
  <mergeCells count="82">
    <mergeCell ref="Q44:Q49"/>
    <mergeCell ref="AA36:AA37"/>
    <mergeCell ref="Q38:Q43"/>
    <mergeCell ref="Q36:R37"/>
    <mergeCell ref="S36:S37"/>
    <mergeCell ref="T36:V36"/>
    <mergeCell ref="W36:Y36"/>
    <mergeCell ref="Z36:Z37"/>
    <mergeCell ref="S21:AB21"/>
    <mergeCell ref="S22:S23"/>
    <mergeCell ref="T22:T23"/>
    <mergeCell ref="U22:W22"/>
    <mergeCell ref="X22:Z22"/>
    <mergeCell ref="AA22:AA23"/>
    <mergeCell ref="AB22:AB23"/>
    <mergeCell ref="S12:AB12"/>
    <mergeCell ref="S13:S14"/>
    <mergeCell ref="T13:T14"/>
    <mergeCell ref="U13:W13"/>
    <mergeCell ref="X13:Z13"/>
    <mergeCell ref="AA13:AA14"/>
    <mergeCell ref="AB13:AB14"/>
    <mergeCell ref="S3:AB3"/>
    <mergeCell ref="S4:S5"/>
    <mergeCell ref="T4:T5"/>
    <mergeCell ref="U4:W4"/>
    <mergeCell ref="X4:Z4"/>
    <mergeCell ref="AA4:AA5"/>
    <mergeCell ref="AB4:AB5"/>
    <mergeCell ref="B4:B5"/>
    <mergeCell ref="B3:Q3"/>
    <mergeCell ref="C4:F4"/>
    <mergeCell ref="G4:J4"/>
    <mergeCell ref="K4:K5"/>
    <mergeCell ref="L4:O4"/>
    <mergeCell ref="P4:P5"/>
    <mergeCell ref="Q4:Q5"/>
    <mergeCell ref="B13:B14"/>
    <mergeCell ref="B12:Q12"/>
    <mergeCell ref="C13:F13"/>
    <mergeCell ref="G13:J13"/>
    <mergeCell ref="K13:K14"/>
    <mergeCell ref="L13:O13"/>
    <mergeCell ref="P13:P14"/>
    <mergeCell ref="Q13:Q14"/>
    <mergeCell ref="B22:B23"/>
    <mergeCell ref="B21:Q21"/>
    <mergeCell ref="C22:F22"/>
    <mergeCell ref="G22:J22"/>
    <mergeCell ref="K22:K23"/>
    <mergeCell ref="L22:O22"/>
    <mergeCell ref="P22:P23"/>
    <mergeCell ref="Q22:Q23"/>
    <mergeCell ref="AM13:AM14"/>
    <mergeCell ref="AD3:AM3"/>
    <mergeCell ref="AD4:AD5"/>
    <mergeCell ref="AE4:AE5"/>
    <mergeCell ref="AF4:AH4"/>
    <mergeCell ref="AI4:AK4"/>
    <mergeCell ref="AL4:AL5"/>
    <mergeCell ref="AM4:AM5"/>
    <mergeCell ref="AD13:AD14"/>
    <mergeCell ref="AE13:AE14"/>
    <mergeCell ref="AF13:AH13"/>
    <mergeCell ref="AI13:AK13"/>
    <mergeCell ref="AL13:AL14"/>
    <mergeCell ref="AD30:AM30"/>
    <mergeCell ref="AE1:AE2"/>
    <mergeCell ref="AD31:AD32"/>
    <mergeCell ref="AE31:AE32"/>
    <mergeCell ref="AF31:AH31"/>
    <mergeCell ref="AI31:AK31"/>
    <mergeCell ref="AL31:AL32"/>
    <mergeCell ref="AM31:AM32"/>
    <mergeCell ref="AD21:AM21"/>
    <mergeCell ref="AD22:AD23"/>
    <mergeCell ref="AE22:AE23"/>
    <mergeCell ref="AF22:AH22"/>
    <mergeCell ref="AI22:AK22"/>
    <mergeCell ref="AL22:AL23"/>
    <mergeCell ref="AM22:AM23"/>
    <mergeCell ref="AD12:AM1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Početan broj</vt:lpstr>
      <vt:lpstr>Broj nakon mikroinkapsulacije</vt:lpstr>
      <vt:lpstr>Broj nakon liofilizacije</vt:lpstr>
      <vt:lpstr>Preživljavanje GIT-a</vt:lpstr>
      <vt:lpstr>1. mjesec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kazoric@gmail.com</cp:lastModifiedBy>
  <dcterms:created xsi:type="dcterms:W3CDTF">2022-12-08T11:49:35Z</dcterms:created>
  <dcterms:modified xsi:type="dcterms:W3CDTF">2023-10-24T12:52:47Z</dcterms:modified>
</cp:coreProperties>
</file>